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ontariogov-my.sharepoint.com/personal/ruilinpearl_xiao_ontario_ca1/Documents/Documents/1 Enrolment/2026-27/MEMO/ready for release/"/>
    </mc:Choice>
  </mc:AlternateContent>
  <xr:revisionPtr revIDLastSave="3" documentId="13_ncr:1_{AE9A8918-72D4-4EBE-A7D5-5089D0AF972D}" xr6:coauthVersionLast="47" xr6:coauthVersionMax="47" xr10:uidLastSave="{2F944DD4-8659-46A0-9738-86828F476577}"/>
  <workbookProtection workbookAlgorithmName="SHA-512" workbookHashValue="XczNjjtt17zi5QoSjje5unZDB0YhsrsRsEh8nZhJikfpaUx5CL5p33D++s6h8hYqzNf7QdFmj00g6Gud17VlWQ==" workbookSaltValue="mmxhy/WlyfNzHWpcHa6j9Q==" workbookSpinCount="100000" lockStructure="1"/>
  <bookViews>
    <workbookView xWindow="25490" yWindow="-110" windowWidth="19420" windowHeight="10300" firstSheet="1" activeTab="1" xr2:uid="{0EF8D42D-D848-4B17-852B-0428AA202A8D}"/>
  </bookViews>
  <sheets>
    <sheet name="#PARAM_2026" sheetId="1" state="hidden" r:id="rId1"/>
    <sheet name="Enrolment" sheetId="2" r:id="rId2"/>
  </sheets>
  <definedNames>
    <definedName name="Average_Daily_Enrolment">Enrolment!$D$26:$H$31</definedName>
    <definedName name="Lead_Contact">Enrolment!$C$8:$C$10</definedName>
    <definedName name="_xlnm.Print_Area" localSheetId="1">Enrolment!$A$1:$I$35</definedName>
    <definedName name="Total_Headcount">Enrolment!$D$22:$H$23</definedName>
    <definedName name="Total_School_Enrolment">Enrolment!$D$32:$H$34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 l="1"/>
  <c r="O4" i="1" l="1"/>
  <c r="I22" i="2"/>
  <c r="I23" i="2"/>
  <c r="O13" i="1" l="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5" i="1"/>
  <c r="O6" i="1"/>
  <c r="O7" i="1"/>
  <c r="O8" i="1"/>
  <c r="O9" i="1"/>
  <c r="O10" i="1"/>
  <c r="O11" i="1"/>
  <c r="O12" i="1"/>
  <c r="O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3"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C5" i="2"/>
  <c r="E32" i="2"/>
  <c r="D15" i="2" l="1"/>
  <c r="H32" i="2" l="1"/>
  <c r="H34" i="2" s="1"/>
  <c r="G32" i="2"/>
  <c r="G34" i="2" s="1"/>
  <c r="F32" i="2"/>
  <c r="F34" i="2" s="1"/>
  <c r="E34" i="2"/>
  <c r="D32" i="2"/>
  <c r="D34" i="2" s="1"/>
  <c r="H31" i="2" l="1"/>
  <c r="G31" i="2"/>
  <c r="F31" i="2"/>
  <c r="E31" i="2"/>
  <c r="D31" i="2"/>
  <c r="F3" i="1"/>
  <c r="F4" i="1" l="1"/>
  <c r="F5" i="1" l="1"/>
  <c r="F6" i="1" l="1"/>
</calcChain>
</file>

<file path=xl/sharedStrings.xml><?xml version="1.0" encoding="utf-8"?>
<sst xmlns="http://schemas.openxmlformats.org/spreadsheetml/2006/main" count="428" uniqueCount="282">
  <si>
    <t>DSBNo</t>
  </si>
  <si>
    <t>DSBIndex</t>
  </si>
  <si>
    <t>Brdno</t>
  </si>
  <si>
    <t>DSBName</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</si>
  <si>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</si>
  <si>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</si>
  <si>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</si>
  <si>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</si>
  <si>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</si>
  <si>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</si>
  <si>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</si>
  <si>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</si>
  <si>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</si>
  <si>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des Aurores boréales</t>
  </si>
  <si>
    <t>Conseil scolaire de district catholique des Grandes Rivières</t>
  </si>
  <si>
    <t>Conseil scolaire de district catholique du Nouvel-Ontario</t>
  </si>
  <si>
    <t>Conseil scolaire de district catholique Franco-Nord</t>
  </si>
  <si>
    <t>Conseil scolaire catholique Providence</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</si>
  <si>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</si>
  <si>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</si>
  <si>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</si>
  <si>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</si>
  <si>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</si>
  <si>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</si>
  <si>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</si>
  <si>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</si>
  <si>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</si>
  <si>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</si>
  <si>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</si>
  <si>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</si>
  <si>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</si>
  <si>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</si>
  <si>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</si>
  <si>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</si>
  <si>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</si>
  <si>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</si>
  <si>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</si>
  <si>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</si>
  <si>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</si>
  <si>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</si>
  <si>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</si>
  <si>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</si>
  <si>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</si>
  <si>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</si>
  <si>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</si>
  <si>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</si>
  <si>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</si>
  <si>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</si>
  <si>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</si>
  <si>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</si>
  <si>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</si>
  <si>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</si>
  <si>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</si>
  <si>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</si>
  <si>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</si>
  <si>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</si>
  <si>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</si>
  <si>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</si>
  <si>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</si>
  <si>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</si>
  <si>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</si>
  <si>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</si>
  <si>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</si>
  <si>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</si>
  <si>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</si>
  <si>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</si>
  <si>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</si>
  <si>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</si>
  <si>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</si>
  <si>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</si>
  <si>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</si>
  <si>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</si>
  <si>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Ministry of Education</t>
  </si>
  <si>
    <t>Board Name:</t>
  </si>
  <si>
    <t>Board number:</t>
  </si>
  <si>
    <t>LEAD CONTACT</t>
  </si>
  <si>
    <t>Phone Number:</t>
  </si>
  <si>
    <t>E-mail:</t>
  </si>
  <si>
    <t>Name:</t>
  </si>
  <si>
    <t>Y0</t>
  </si>
  <si>
    <t>Y1</t>
  </si>
  <si>
    <t>Y2</t>
  </si>
  <si>
    <t>Y3</t>
  </si>
  <si>
    <t>Y4</t>
  </si>
  <si>
    <t>Junior Kindergarten (JK)</t>
  </si>
  <si>
    <t>Kindergarten (SK)</t>
  </si>
  <si>
    <t>Grades 1 to 3</t>
  </si>
  <si>
    <t>Grades 4 to 8</t>
  </si>
  <si>
    <t>Grades 4 to 6</t>
  </si>
  <si>
    <t>Grades 7 to 8</t>
  </si>
  <si>
    <t>Total Day School</t>
  </si>
  <si>
    <t>DAY SCHOOL ENROLMENT</t>
  </si>
  <si>
    <t>Average Daily Enrolment</t>
  </si>
  <si>
    <t>Total Headcount (October 31 count date)</t>
  </si>
  <si>
    <t>Pupils of the Board less than 21 years of age</t>
  </si>
  <si>
    <t>Total Elementary</t>
  </si>
  <si>
    <t>Total Secondary (including Independent Study ADE)</t>
  </si>
  <si>
    <t>ATTN: Error</t>
  </si>
  <si>
    <t>Board name</t>
  </si>
  <si>
    <t>Conseil des écoles publiques de l’Est de l’Ontario</t>
  </si>
  <si>
    <t>Conseil scolaire de district catholique de l’Est ontarien</t>
  </si>
  <si>
    <t>Conseil scolaire de district catholique du Centre-Est de l’Ontario</t>
  </si>
  <si>
    <t>Conseil scolaire de district du Nord-Est de l’Ontario</t>
  </si>
  <si>
    <t xml:space="preserve">Cont. Ed, High Credit, Summer School and Adult Day School ADE should be excluded from this form. </t>
  </si>
  <si>
    <t>b) pupils whose parents or guardians do not reside in Ontario and who,</t>
  </si>
  <si>
    <t>(i) was not counted as a pupil of a board for the purposes of the prior year’s grant regulation, or</t>
  </si>
  <si>
    <t>(ii) is attending a school solely through online or remote learning;</t>
  </si>
  <si>
    <t>c) pupils in respect of whom fees are receivable from the crown in right of Canada or a band, council of a band or education authority</t>
  </si>
  <si>
    <t>File Name:</t>
  </si>
  <si>
    <t>DSB Name</t>
  </si>
  <si>
    <t>EFIS CODE</t>
  </si>
  <si>
    <t>Index</t>
  </si>
  <si>
    <t>DSB #</t>
  </si>
  <si>
    <t>Language</t>
  </si>
  <si>
    <t>File Prefix</t>
  </si>
  <si>
    <t>Special Characters</t>
  </si>
  <si>
    <t>Algoma DSB</t>
  </si>
  <si>
    <t>B28010</t>
  </si>
  <si>
    <t>E</t>
  </si>
  <si>
    <t>N</t>
  </si>
  <si>
    <t>Algonquin &amp; Lakeshore Cath DSB</t>
  </si>
  <si>
    <t>B67202</t>
  </si>
  <si>
    <t>Avon Maitland DSB</t>
  </si>
  <si>
    <t>B66010</t>
  </si>
  <si>
    <t>Bluewater DSB</t>
  </si>
  <si>
    <t>B66001</t>
  </si>
  <si>
    <t>Brant Haldimand Norfolk CDSB</t>
  </si>
  <si>
    <t>B67164</t>
  </si>
  <si>
    <t>Bruce-Grey Catholic DSB</t>
  </si>
  <si>
    <t>B67008</t>
  </si>
  <si>
    <t>CEP de l'Est de l'Ontario</t>
  </si>
  <si>
    <t>B66311</t>
  </si>
  <si>
    <t>F</t>
  </si>
  <si>
    <t>CSC MonAvenir</t>
  </si>
  <si>
    <t>B67318</t>
  </si>
  <si>
    <t>CSC Providence</t>
  </si>
  <si>
    <t>B67300</t>
  </si>
  <si>
    <t>CSD cath. Centre-Est de l'Ont.</t>
  </si>
  <si>
    <t>B67334</t>
  </si>
  <si>
    <t>CSD cath. de l'Est ontarien</t>
  </si>
  <si>
    <t>B67326</t>
  </si>
  <si>
    <t>CSD cath. des Aurores boréales</t>
  </si>
  <si>
    <t>B29130</t>
  </si>
  <si>
    <t>Y</t>
  </si>
  <si>
    <t>CSD cath. des Grandes Rivières</t>
  </si>
  <si>
    <t>B29106</t>
  </si>
  <si>
    <t>CSD cath. du Nouvel-Ontario</t>
  </si>
  <si>
    <t>B29122</t>
  </si>
  <si>
    <t>CSD catholique Franco-Nord</t>
  </si>
  <si>
    <t>B29114</t>
  </si>
  <si>
    <t>CSP du Nord-Est de l'Ontario</t>
  </si>
  <si>
    <t>B28100</t>
  </si>
  <si>
    <t>CSP du Grand Nord de l'Ontario</t>
  </si>
  <si>
    <t>B28118</t>
  </si>
  <si>
    <t>Cath DSB of Eastern Ontario</t>
  </si>
  <si>
    <t>B67172</t>
  </si>
  <si>
    <t>B66303</t>
  </si>
  <si>
    <t>DSB Ontario North East</t>
  </si>
  <si>
    <t>B28002</t>
  </si>
  <si>
    <t>DSB of Niagara</t>
  </si>
  <si>
    <t>B66150</t>
  </si>
  <si>
    <t>Dufferin-Peel Catholic DSB</t>
  </si>
  <si>
    <t>B67083</t>
  </si>
  <si>
    <t>Durham Catholic DSB</t>
  </si>
  <si>
    <t>B67105</t>
  </si>
  <si>
    <t>Durham DSB</t>
  </si>
  <si>
    <t>B66060</t>
  </si>
  <si>
    <t>Grand Erie DSB</t>
  </si>
  <si>
    <t>B66168</t>
  </si>
  <si>
    <t>Greater Essex County DSB</t>
  </si>
  <si>
    <t>B66028</t>
  </si>
  <si>
    <t>Halton Catholic DSB</t>
  </si>
  <si>
    <t>B67113</t>
  </si>
  <si>
    <t>Halton DSB</t>
  </si>
  <si>
    <t>B66133</t>
  </si>
  <si>
    <t>Hamilton-Wentworth Cath DSB</t>
  </si>
  <si>
    <t>B67121</t>
  </si>
  <si>
    <t>Hamilton-Wentworth DSB</t>
  </si>
  <si>
    <t>B66141</t>
  </si>
  <si>
    <t>Hastings &amp; Prince Edward DSB</t>
  </si>
  <si>
    <t>B66222</t>
  </si>
  <si>
    <t>Huron-Perth Catholic DSB</t>
  </si>
  <si>
    <t>B67016</t>
  </si>
  <si>
    <t>Huron-Superior Catholic DSB</t>
  </si>
  <si>
    <t>B29025</t>
  </si>
  <si>
    <t>Kawartha Pine Ridge DSB</t>
  </si>
  <si>
    <t>B66079</t>
  </si>
  <si>
    <t>Keewatin-Patricia DSB</t>
  </si>
  <si>
    <t>B28045</t>
  </si>
  <si>
    <t>Kenora Catholic DSB</t>
  </si>
  <si>
    <t>B29050</t>
  </si>
  <si>
    <t>Lakehead DSB</t>
  </si>
  <si>
    <t>B28061</t>
  </si>
  <si>
    <t>Lambton Kent DSB</t>
  </si>
  <si>
    <t>B66036</t>
  </si>
  <si>
    <t>Limestone DSB</t>
  </si>
  <si>
    <t>B66206</t>
  </si>
  <si>
    <t>London Dist. Catholic School</t>
  </si>
  <si>
    <t>B67032</t>
  </si>
  <si>
    <t>Near North DSB</t>
  </si>
  <si>
    <t>B28037</t>
  </si>
  <si>
    <t>Niagara Catholic DSB</t>
  </si>
  <si>
    <t>B67156</t>
  </si>
  <si>
    <t>Nipissing-Parry Sound Cath DSB</t>
  </si>
  <si>
    <t>B29017</t>
  </si>
  <si>
    <t>Northeastern Catholic DSB</t>
  </si>
  <si>
    <t>B29009</t>
  </si>
  <si>
    <t>Northwest Catholic DSB</t>
  </si>
  <si>
    <t>B29041</t>
  </si>
  <si>
    <t>Ottawa Catholic DSB</t>
  </si>
  <si>
    <t>B67180</t>
  </si>
  <si>
    <t>Ottawa-Carleton DSB</t>
  </si>
  <si>
    <t>B66184</t>
  </si>
  <si>
    <t>PVNC Catholic DSB</t>
  </si>
  <si>
    <t>B67067</t>
  </si>
  <si>
    <t>Peel DSB</t>
  </si>
  <si>
    <t>B66125</t>
  </si>
  <si>
    <t>Rainbow DSB</t>
  </si>
  <si>
    <t>B28029</t>
  </si>
  <si>
    <t>Rainy River DSB</t>
  </si>
  <si>
    <t>B28053</t>
  </si>
  <si>
    <t>Renfrew County Catholic DSB</t>
  </si>
  <si>
    <t>B67199</t>
  </si>
  <si>
    <t>Renfrew County DSB</t>
  </si>
  <si>
    <t>B66214</t>
  </si>
  <si>
    <t>Simcoe County DSB</t>
  </si>
  <si>
    <t>B66109</t>
  </si>
  <si>
    <t>Simcoe Muskoka Catholic DSB</t>
  </si>
  <si>
    <t>B67091</t>
  </si>
  <si>
    <t>St. Clair Catholic DSB</t>
  </si>
  <si>
    <t>B67040</t>
  </si>
  <si>
    <t>Sudbury Catholic DSB</t>
  </si>
  <si>
    <t>B29033</t>
  </si>
  <si>
    <t>Superior North Catholic DSB</t>
  </si>
  <si>
    <t>B29076</t>
  </si>
  <si>
    <t>Superior-Greenstone DSB</t>
  </si>
  <si>
    <t>B28070</t>
  </si>
  <si>
    <t>Thames Valley DSB</t>
  </si>
  <si>
    <t>B66044</t>
  </si>
  <si>
    <t>Thunder Bay Catholic DSB</t>
  </si>
  <si>
    <t>B29068</t>
  </si>
  <si>
    <t>Toronto Catholic DSB</t>
  </si>
  <si>
    <t>B67059</t>
  </si>
  <si>
    <t>Toronto DSB</t>
  </si>
  <si>
    <t>B66052</t>
  </si>
  <si>
    <t>Trillium Lakelands DSB</t>
  </si>
  <si>
    <t>B66087</t>
  </si>
  <si>
    <t>Upper Canada DSB</t>
  </si>
  <si>
    <t>B66192</t>
  </si>
  <si>
    <t>Upper Grand DSB</t>
  </si>
  <si>
    <t>B66117</t>
  </si>
  <si>
    <t>Waterloo Catholic DSB</t>
  </si>
  <si>
    <t>B67148</t>
  </si>
  <si>
    <t>Waterloo Region DSB</t>
  </si>
  <si>
    <t>B66176</t>
  </si>
  <si>
    <t>Wellington Catholic DSB</t>
  </si>
  <si>
    <t>B67130</t>
  </si>
  <si>
    <t>Windsor-Essex Catholic DSB</t>
  </si>
  <si>
    <t>B67024</t>
  </si>
  <si>
    <t>York Catholic DSB</t>
  </si>
  <si>
    <t>B67075</t>
  </si>
  <si>
    <t>York Region DSB</t>
  </si>
  <si>
    <t>B66095</t>
  </si>
  <si>
    <t>EFIS NAMING CONVENTIONS: DSB FILES</t>
  </si>
  <si>
    <t>CHECK Index</t>
  </si>
  <si>
    <t>CHECK Brdno</t>
  </si>
  <si>
    <t>Please refer to the Regulation for the specific year and the Education Act for details.</t>
  </si>
  <si>
    <t>Pupils of the board are pupils enrolled in schools operated by the board except for the following:</t>
  </si>
  <si>
    <t xml:space="preserve">Please enter information or data in white coloured cells (yellow coloured cells are protected). Please enter all ADE data to two decimal places. </t>
  </si>
  <si>
    <t>2026-27 Core Ed Enrolment Forecast</t>
  </si>
  <si>
    <t>a) pupils who are liable to pay fees as specified in S49(6) of the Education Act</t>
  </si>
  <si>
    <t>2025-26</t>
  </si>
  <si>
    <r>
      <t>Pupils of the board</t>
    </r>
    <r>
      <rPr>
        <sz val="11"/>
        <rFont val="Arial"/>
        <family val="2"/>
      </rPr>
      <t xml:space="preserve"> (Calculation of Average Daily Enrolment of the Core Education Funding (formerly Grants for Student Needs) Regulation): </t>
    </r>
  </si>
  <si>
    <r>
      <t xml:space="preserve">The column titles for this worksheet are in rows 2, 3 and 7, 18 and 20. They span cells B3, B7, B18, and D20 through H20. The data spans cells A2, and A4 through H34. There is information in every cell from </t>
    </r>
    <r>
      <rPr>
        <u/>
        <sz val="11"/>
        <color rgb="FFBFBFBF"/>
        <rFont val="Calibri"/>
        <family val="2"/>
        <scheme val="minor"/>
      </rPr>
      <t>A4 through C5 – excluding column B,</t>
    </r>
    <r>
      <rPr>
        <sz val="11"/>
        <color rgb="FFBFBFBF"/>
        <rFont val="Calibri"/>
        <family val="2"/>
        <scheme val="minor"/>
      </rPr>
      <t xml:space="preserve"> D4 through D16 – excluding D5 and D14, B8 through B10, A12 through C12 – excluding column B12, B19, A21 through B23, and A25 through B34. The following cells have input fields: C4, C8 through C10, D22 through H23, D26 through H30, and D33 through H33.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r>
  </si>
  <si>
    <t>Column1</t>
  </si>
  <si>
    <t>Column2</t>
  </si>
  <si>
    <t>Column3</t>
  </si>
  <si>
    <t>2026-27</t>
  </si>
  <si>
    <t>2027-28</t>
  </si>
  <si>
    <t>2028-29</t>
  </si>
  <si>
    <t>2029-30</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</si>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</sst>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
  </numFmts>
  <fonts count="18"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u/>
      <sz val="12"/>
      <color theme="1"/>
      <name val="Arial"/>
      <family val="2"/>
    </font>
    <font>
      <sz val="11"/>
      <color rgb="FFBFBFBF"/>
      <name val="Calibri"/>
      <family val="2"/>
      <scheme val="minor"/>
    </font>
    <font>
      <sz val="11"/>
      <color theme="1"/>
      <name val="Calibri"/>
      <family val="2"/>
      <scheme val="minor"/>
    </font>
    <font>
      <b/>
      <u/>
      <sz val="9"/>
      <color theme="1"/>
      <name val="Arial"/>
      <family val="2"/>
    </font>
    <font>
      <sz val="9"/>
      <color theme="1"/>
      <name val="Arial"/>
      <family val="2"/>
    </font>
    <font>
      <b/>
      <sz val="9"/>
      <color theme="1"/>
      <name val="Arial"/>
      <family val="2"/>
    </font>
    <font>
      <b/>
      <sz val="11"/>
      <name val="Arial"/>
      <family val="2"/>
    </font>
    <font>
      <sz val="11"/>
      <color rgb="FFFF0000"/>
      <name val="Arial"/>
      <family val="2"/>
    </font>
    <font>
      <sz val="11"/>
      <name val="Arial"/>
      <family val="2"/>
    </font>
    <font>
      <u/>
      <sz val="11"/>
      <color rgb="FFBFBFBF"/>
      <name val="Calibri"/>
      <family val="2"/>
      <scheme val="minor"/>
    </font>
    <font>
      <sz val="8"/>
      <name val="Calibri"/>
      <family val="2"/>
      <scheme val="minor"/>
    </font>
    <font>
      <sz val="11"/>
      <color rgb="FFBFBFBF"/>
      <name val="Arial"/>
      <family val="2"/>
    </font>
  </fonts>
  <fills count="6">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3" fontId="8" fillId="0" borderId="0" applyFont="0" applyFill="0" applyBorder="0" applyAlignment="0" applyProtection="0"/>
  </cellStyleXfs>
  <cellXfs count="42">
    <xf numFmtId="0" fontId="0" fillId="0" borderId="0" xfId="0"/>
    <xf numFmtId="0" fontId="1" fillId="0" borderId="0" xfId="0" applyFont="1"/>
    <xf numFmtId="0" fontId="0" fillId="4" borderId="0" xfId="0" applyFill="1"/>
    <xf numFmtId="0" fontId="2" fillId="0" borderId="1" xfId="0" applyFont="1" applyBorder="1" applyAlignment="1" applyProtection="1">
      <alignment horizontal="center"/>
      <protection locked="0"/>
    </xf>
    <xf numFmtId="4" fontId="2" fillId="0" borderId="1" xfId="0" applyNumberFormat="1" applyFont="1" applyBorder="1" applyAlignment="1" applyProtection="1">
      <alignment horizontal="right"/>
      <protection locked="0"/>
    </xf>
    <xf numFmtId="0" fontId="9" fillId="0" borderId="0" xfId="0" applyFont="1"/>
    <xf numFmtId="0" fontId="10" fillId="0" borderId="0" xfId="0" applyFont="1"/>
    <xf numFmtId="0" fontId="10" fillId="0" borderId="1" xfId="0" applyFont="1" applyBorder="1"/>
    <xf numFmtId="0" fontId="11" fillId="5" borderId="1" xfId="0" applyFont="1" applyFill="1" applyBorder="1"/>
    <xf numFmtId="43" fontId="0" fillId="0" borderId="0" xfId="1" applyFont="1"/>
    <xf numFmtId="0" fontId="11" fillId="0" borderId="2" xfId="0" applyFont="1" applyBorder="1"/>
    <xf numFmtId="0" fontId="12" fillId="0" borderId="0" xfId="0" applyFont="1"/>
    <xf numFmtId="49" fontId="2" fillId="0" borderId="1" xfId="0" applyNumberFormat="1" applyFont="1" applyBorder="1" applyAlignment="1" applyProtection="1">
      <alignment horizontal="center"/>
      <protection locked="0"/>
    </xf>
    <xf numFmtId="0" fontId="2" fillId="3" borderId="0" xfId="0" applyFont="1" applyFill="1"/>
    <xf numFmtId="0" fontId="2" fillId="0" borderId="0" xfId="0" applyFont="1"/>
    <xf numFmtId="0" fontId="3" fillId="2" borderId="0" xfId="0" applyFont="1" applyFill="1"/>
    <xf numFmtId="0" fontId="2" fillId="2" borderId="0" xfId="0" applyFont="1" applyFill="1"/>
    <xf numFmtId="0" fontId="12" fillId="2" borderId="0" xfId="0" applyFont="1" applyFill="1"/>
    <xf numFmtId="0" fontId="14" fillId="2" borderId="0" xfId="0" applyFont="1" applyFill="1"/>
    <xf numFmtId="0" fontId="2" fillId="2" borderId="1" xfId="0" applyFont="1" applyFill="1" applyBorder="1" applyAlignment="1">
      <alignment horizontal="center"/>
    </xf>
    <xf numFmtId="0" fontId="5" fillId="2" borderId="0" xfId="0" applyFont="1" applyFill="1"/>
    <xf numFmtId="0" fontId="2" fillId="2" borderId="0" xfId="0" applyFont="1" applyFill="1" applyAlignment="1">
      <alignment horizontal="right"/>
    </xf>
    <xf numFmtId="0" fontId="12" fillId="2" borderId="0" xfId="0" applyFont="1" applyFill="1" applyAlignment="1">
      <alignment wrapText="1"/>
    </xf>
    <xf numFmtId="0" fontId="14" fillId="2" borderId="0" xfId="0" applyFont="1" applyFill="1" applyAlignment="1">
      <alignment horizontal="left" indent="2"/>
    </xf>
    <xf numFmtId="0" fontId="14" fillId="2" borderId="0" xfId="0" applyFont="1" applyFill="1" applyAlignment="1">
      <alignment horizontal="left"/>
    </xf>
    <xf numFmtId="0" fontId="6"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left"/>
    </xf>
    <xf numFmtId="0" fontId="12" fillId="2" borderId="0" xfId="0" applyFont="1" applyFill="1" applyAlignment="1">
      <alignment horizontal="center"/>
    </xf>
    <xf numFmtId="0" fontId="13" fillId="2" borderId="0" xfId="0" applyFont="1" applyFill="1"/>
    <xf numFmtId="4" fontId="4" fillId="2" borderId="1" xfId="0" applyNumberFormat="1" applyFont="1" applyFill="1" applyBorder="1" applyAlignment="1">
      <alignment horizontal="right"/>
    </xf>
    <xf numFmtId="4" fontId="4" fillId="2" borderId="3" xfId="0" applyNumberFormat="1" applyFont="1" applyFill="1" applyBorder="1" applyAlignment="1">
      <alignment horizontal="right"/>
    </xf>
    <xf numFmtId="4" fontId="4" fillId="2" borderId="0" xfId="0" applyNumberFormat="1" applyFont="1" applyFill="1"/>
    <xf numFmtId="4" fontId="4" fillId="2" borderId="0" xfId="0" quotePrefix="1" applyNumberFormat="1" applyFont="1" applyFill="1" applyAlignment="1">
      <alignment horizontal="right"/>
    </xf>
    <xf numFmtId="4" fontId="4" fillId="2" borderId="0" xfId="0" applyNumberFormat="1" applyFont="1" applyFill="1" applyAlignment="1">
      <alignment horizontal="right"/>
    </xf>
    <xf numFmtId="164" fontId="12" fillId="2" borderId="0" xfId="0" applyNumberFormat="1" applyFont="1" applyFill="1" applyAlignment="1">
      <alignment horizontal="center"/>
    </xf>
    <xf numFmtId="0" fontId="4" fillId="2" borderId="0" xfId="0" applyFont="1" applyFill="1" applyAlignment="1">
      <alignment horizontal="center"/>
    </xf>
    <xf numFmtId="0" fontId="2" fillId="2" borderId="0" xfId="0" applyFont="1" applyFill="1" applyAlignment="1">
      <alignment horizontal="center"/>
    </xf>
    <xf numFmtId="4" fontId="2" fillId="2" borderId="0" xfId="0" applyNumberFormat="1" applyFont="1" applyFill="1"/>
    <xf numFmtId="0" fontId="14" fillId="2" borderId="0" xfId="0" applyFont="1" applyFill="1" applyAlignment="1">
      <alignment wrapText="1"/>
    </xf>
    <xf numFmtId="0" fontId="17" fillId="3" borderId="0" xfId="0" applyFont="1" applyFill="1"/>
    <xf numFmtId="0" fontId="17" fillId="3" borderId="0" xfId="0" applyFont="1" applyFill="1" applyAlignment="1">
      <alignment horizontal="center"/>
    </xf>
  </cellXfs>
  <cellStyles count="2">
    <cellStyle name="Comma" xfId="1" builtinId="3"/>
    <cellStyle name="Normal" xfId="0" builtinId="0"/>
  </cellStyles>
  <dxfs count="11">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rgb="FFFFFFCC"/>
        </patternFill>
      </fill>
      <alignment horizontal="center" vertical="bottom"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fill>
        <patternFill patternType="solid">
          <fgColor indexed="64"/>
          <bgColor rgb="FFFFFFCC"/>
        </patternFill>
      </fill>
      <alignment horizontal="center" vertical="bottom" textRotation="0" wrapText="0" indent="0" justifyLastLine="0" shrinkToFit="0" readingOrder="0"/>
      <protection locked="1" hidden="0"/>
    </dxf>
  </dxfs>
  <tableStyles count="1" defaultTableStyle="TableStyleMedium2" defaultPivotStyle="PivotStyleLight16">
    <tableStyle name="Table Style 1" pivot="0" count="0" xr9:uid="{2124F836-9936-46ED-8F14-BA90916EC34B}"/>
  </tableStyles>
  <colors>
    <mruColors>
      <color rgb="FFC0C0C0"/>
      <color rgb="FFBFBFB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69E5EF-9FA8-4D54-8995-A03815ED4C0E}" name="Day_School_Enrolment" displayName="Day_School_Enrolment" ref="A20:H34" totalsRowShown="0" headerRowDxfId="10" dataDxfId="9" tableBorderDxfId="8">
  <tableColumns count="8">
    <tableColumn id="8" xr3:uid="{81A99398-6232-414F-BF4B-197B71A2A775}" name="Column1" dataDxfId="7"/>
    <tableColumn id="6" xr3:uid="{45186176-0FF8-44EA-8AB3-169DF64CCA78}" name="Column2" dataDxfId="6"/>
    <tableColumn id="7" xr3:uid="{04367294-A77E-4F91-A24F-BCA2317E7578}" name="Column3" dataDxfId="5"/>
    <tableColumn id="1" xr3:uid="{2C15F57B-8DD2-46EF-B84F-4E32827D7926}" name="2025-26" dataDxfId="4"/>
    <tableColumn id="2" xr3:uid="{4D411827-CBCE-43F1-93F6-66A6FF0DAAB3}" name="2026-27" dataDxfId="3"/>
    <tableColumn id="3" xr3:uid="{6DE57F62-27A3-4630-9F80-61FA1B2C4B11}" name="2027-28" dataDxfId="2"/>
    <tableColumn id="4" xr3:uid="{21888166-4C69-413A-85BD-9ACF1EE2A0DD}" name="2028-29" dataDxfId="1"/>
    <tableColumn id="5" xr3:uid="{4E7B187E-9D1A-4923-9918-403CDAA60D09}" name="2029-30"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AA87-1906-4AE0-A3C0-B1CBD2301706}">
  <sheetPr codeName="Sheet1"/>
  <dimension ref="A1:R74"/>
  <sheetViews>
    <sheetView workbookViewId="0">
      <selection activeCell="O8" sqref="O8"/>
    </sheetView>
  </sheetViews>
  <sheetFormatPr defaultRowHeight="15" x14ac:dyDescent="0.25"/>
  <cols>
    <col min="3" max="3" width="9.28515625" customWidth="1"/>
    <col min="4" max="4" width="24.7109375" customWidth="1"/>
    <col min="7" max="9" width="5.28515625" customWidth="1"/>
    <col min="10" max="10" width="34.42578125" customWidth="1"/>
    <col min="15" max="15" width="63.7109375" customWidth="1"/>
    <col min="17" max="18" width="13.42578125" customWidth="1"/>
  </cols>
  <sheetData>
    <row r="1" spans="1:18" ht="18.75" x14ac:dyDescent="0.3">
      <c r="A1" t="s">
        <v>0</v>
      </c>
      <c r="B1" t="s">
        <v>1</v>
      </c>
      <c r="C1" t="s">
        <v>2</v>
      </c>
      <c r="D1" t="s">
        <v>3</v>
      </c>
      <c r="F1" s="1"/>
      <c r="J1" s="5" t="s">
        <v>263</v>
      </c>
      <c r="K1" s="11" t="s">
        <v>269</v>
      </c>
      <c r="L1" s="6"/>
      <c r="M1" s="6"/>
      <c r="N1" s="6"/>
      <c r="O1" s="6"/>
      <c r="P1" s="6"/>
      <c r="Q1" s="6"/>
    </row>
    <row r="2" spans="1:18" x14ac:dyDescent="0.25">
      <c r="C2" t="s">
        <v>97</v>
      </c>
      <c r="D2" t="s">
        <v>98</v>
      </c>
      <c r="E2" t="s">
        <v>79</v>
      </c>
      <c r="F2" s="2" t="s">
        <v>271</v>
      </c>
      <c r="J2" s="8" t="s">
        <v>109</v>
      </c>
      <c r="K2" s="8" t="s">
        <v>110</v>
      </c>
      <c r="L2" s="8" t="s">
        <v>111</v>
      </c>
      <c r="M2" s="8" t="s">
        <v>112</v>
      </c>
      <c r="N2" s="8" t="s">
        <v>113</v>
      </c>
      <c r="O2" s="8" t="s">
        <v>114</v>
      </c>
      <c r="P2" s="8" t="s">
        <v>115</v>
      </c>
      <c r="Q2" s="10" t="s">
        <v>264</v>
      </c>
      <c r="R2" s="10" t="s">
        <v>265</v>
      </c>
    </row>
    <row r="3" spans="1:18" x14ac:dyDescent="0.25">
      <c r="A3">
        <v>2</v>
      </c>
      <c r="B3">
        <v>2</v>
      </c>
      <c r="C3">
        <v>28010</v>
      </c>
      <c r="D3" t="s">
        <v>4</v>
      </c>
      <c r="E3" t="s">
        <v>80</v>
      </c>
      <c r="F3" t="str">
        <f>LEFT(F2,4)+1&amp;"-"&amp;RIGHT(F2,2)+1</f>
        <v>2026-27</v>
      </c>
      <c r="J3" s="7" t="s">
        <v>116</v>
      </c>
      <c r="K3" s="7" t="s">
        <v>117</v>
      </c>
      <c r="L3" s="7">
        <v>2</v>
      </c>
      <c r="M3" s="7">
        <v>2</v>
      </c>
      <c r="N3" s="7" t="s">
        <v>118</v>
      </c>
      <c r="O3" s="7" t="str">
        <f>K3&amp;"_"&amp;J3&amp;"_"&amp;$K$1</f>
        <v>B28010_Algoma DSB_2026-27 Core Ed Enrolment Forecast</v>
      </c>
      <c r="P3" s="7" t="s">
        <v>119</v>
      </c>
      <c r="Q3" s="9">
        <f>INDEX(B:B,MATCH(VALUE(RIGHT(K3,5)),C:C,0),1)-L3</f>
        <v>0</v>
      </c>
      <c r="R3" s="9">
        <f>INDEX(C:C,MATCH(L3,B:B,0),1)-VALUE(RIGHT(K3,5))</f>
        <v>0</v>
      </c>
    </row>
    <row r="4" spans="1:18" x14ac:dyDescent="0.25">
      <c r="A4">
        <v>55</v>
      </c>
      <c r="B4">
        <v>60</v>
      </c>
      <c r="C4">
        <v>67202</v>
      </c>
      <c r="D4" t="s">
        <v>5</v>
      </c>
      <c r="E4" t="s">
        <v>81</v>
      </c>
      <c r="F4" t="str">
        <f>LEFT(F3,4)+1&amp;"-"&amp;RIGHT(F3,2)+1</f>
        <v>2027-28</v>
      </c>
      <c r="J4" s="7" t="s">
        <v>120</v>
      </c>
      <c r="K4" s="7" t="s">
        <v>121</v>
      </c>
      <c r="L4" s="7">
        <v>60</v>
      </c>
      <c r="M4" s="7">
        <v>55</v>
      </c>
      <c r="N4" s="7" t="s">
        <v>118</v>
      </c>
      <c r="O4" s="7" t="str">
        <f>K4&amp;"_"&amp;J4&amp;"_"&amp;$K$1</f>
        <v>B67202_Algonquin &amp; Lakeshore Cath DSB_2026-27 Core Ed Enrolment Forecast</v>
      </c>
      <c r="P4" s="7" t="s">
        <v>119</v>
      </c>
      <c r="Q4" s="9">
        <f t="shared" ref="Q4:Q67" si="0">INDEX(B:B,MATCH(VALUE(RIGHT(K4,5)),C:C,0),1)-L4</f>
        <v>0</v>
      </c>
      <c r="R4" s="9">
        <f t="shared" ref="R4:R67" si="1">VALUE(RIGHT(K4,5))-INDEX(C:C,MATCH(L4,B:B,0),1)</f>
        <v>0</v>
      </c>
    </row>
    <row r="5" spans="1:18" x14ac:dyDescent="0.25">
      <c r="A5">
        <v>8</v>
      </c>
      <c r="B5">
        <v>10</v>
      </c>
      <c r="C5">
        <v>66010</v>
      </c>
      <c r="D5" t="s">
        <v>6</v>
      </c>
      <c r="E5" t="s">
        <v>82</v>
      </c>
      <c r="F5" t="str">
        <f>LEFT(F4,4)+1&amp;"-"&amp;RIGHT(F4,2)+1</f>
        <v>2028-29</v>
      </c>
      <c r="J5" s="7" t="s">
        <v>122</v>
      </c>
      <c r="K5" s="7" t="s">
        <v>123</v>
      </c>
      <c r="L5" s="7">
        <v>10</v>
      </c>
      <c r="M5" s="7">
        <v>8</v>
      </c>
      <c r="N5" s="7" t="s">
        <v>118</v>
      </c>
      <c r="O5" s="7" t="str">
        <f t="shared" ref="O5:O67" si="2">K5&amp;"_"&amp;J5&amp;"_"&amp;$K$1</f>
        <v>B66010_Avon Maitland DSB_2026-27 Core Ed Enrolment Forecast</v>
      </c>
      <c r="P5" s="7" t="s">
        <v>119</v>
      </c>
      <c r="Q5" s="9">
        <f t="shared" si="0"/>
        <v>0</v>
      </c>
      <c r="R5" s="9">
        <f t="shared" si="1"/>
        <v>0</v>
      </c>
    </row>
    <row r="6" spans="1:18" x14ac:dyDescent="0.25">
      <c r="A6">
        <v>7</v>
      </c>
      <c r="B6">
        <v>9</v>
      </c>
      <c r="C6">
        <v>66001</v>
      </c>
      <c r="D6" t="s">
        <v>7</v>
      </c>
      <c r="E6" t="s">
        <v>83</v>
      </c>
      <c r="F6" t="str">
        <f>LEFT(F5,4)+1&amp;"-"&amp;RIGHT(F5,2)+1</f>
        <v>2029-30</v>
      </c>
      <c r="J6" s="7" t="s">
        <v>124</v>
      </c>
      <c r="K6" s="7" t="s">
        <v>125</v>
      </c>
      <c r="L6" s="7">
        <v>9</v>
      </c>
      <c r="M6" s="7">
        <v>7</v>
      </c>
      <c r="N6" s="7" t="s">
        <v>118</v>
      </c>
      <c r="O6" s="7" t="str">
        <f t="shared" si="2"/>
        <v>B66001_Bluewater DSB_2026-27 Core Ed Enrolment Forecast</v>
      </c>
      <c r="P6" s="7" t="s">
        <v>119</v>
      </c>
      <c r="Q6" s="9">
        <f t="shared" si="0"/>
        <v>0</v>
      </c>
      <c r="R6" s="9">
        <f t="shared" si="1"/>
        <v>0</v>
      </c>
    </row>
    <row r="7" spans="1:18" x14ac:dyDescent="0.25">
      <c r="A7">
        <v>51</v>
      </c>
      <c r="B7">
        <v>56</v>
      </c>
      <c r="C7">
        <v>67164</v>
      </c>
      <c r="D7" t="s">
        <v>8</v>
      </c>
      <c r="J7" s="7" t="s">
        <v>126</v>
      </c>
      <c r="K7" s="7" t="s">
        <v>127</v>
      </c>
      <c r="L7" s="7">
        <v>56</v>
      </c>
      <c r="M7" s="7">
        <v>51</v>
      </c>
      <c r="N7" s="7" t="s">
        <v>118</v>
      </c>
      <c r="O7" s="7" t="str">
        <f t="shared" si="2"/>
        <v>B67164_Brant Haldimand Norfolk CDSB_2026-27 Core Ed Enrolment Forecast</v>
      </c>
      <c r="P7" s="7" t="s">
        <v>119</v>
      </c>
      <c r="Q7" s="9">
        <f t="shared" si="0"/>
        <v>0</v>
      </c>
      <c r="R7" s="9">
        <f t="shared" si="1"/>
        <v>0</v>
      </c>
    </row>
    <row r="8" spans="1:18" x14ac:dyDescent="0.25">
      <c r="A8">
        <v>35</v>
      </c>
      <c r="B8">
        <v>40</v>
      </c>
      <c r="C8">
        <v>67008</v>
      </c>
      <c r="D8" t="s">
        <v>9</v>
      </c>
      <c r="J8" s="7" t="s">
        <v>128</v>
      </c>
      <c r="K8" s="7" t="s">
        <v>129</v>
      </c>
      <c r="L8" s="7">
        <v>40</v>
      </c>
      <c r="M8" s="7">
        <v>35</v>
      </c>
      <c r="N8" s="7" t="s">
        <v>118</v>
      </c>
      <c r="O8" s="7" t="str">
        <f t="shared" si="2"/>
        <v>B67008_Bruce-Grey Catholic DSB_2026-27 Core Ed Enrolment Forecast</v>
      </c>
      <c r="P8" s="7" t="s">
        <v>119</v>
      </c>
      <c r="Q8" s="9">
        <f t="shared" si="0"/>
        <v>0</v>
      </c>
      <c r="R8" s="9">
        <f t="shared" si="1"/>
        <v>0</v>
      </c>
    </row>
    <row r="9" spans="1:18" x14ac:dyDescent="0.25">
      <c r="A9">
        <v>52</v>
      </c>
      <c r="B9">
        <v>57</v>
      </c>
      <c r="C9">
        <v>67172</v>
      </c>
      <c r="D9" t="s">
        <v>10</v>
      </c>
      <c r="J9" s="7" t="s">
        <v>130</v>
      </c>
      <c r="K9" s="7" t="s">
        <v>131</v>
      </c>
      <c r="L9" s="7">
        <v>64</v>
      </c>
      <c r="M9" s="7">
        <v>59</v>
      </c>
      <c r="N9" s="7" t="s">
        <v>132</v>
      </c>
      <c r="O9" s="7" t="str">
        <f t="shared" si="2"/>
        <v>B66311_CEP de l'Est de l'Ontario_2026-27 Core Ed Enrolment Forecast</v>
      </c>
      <c r="P9" s="7" t="s">
        <v>119</v>
      </c>
      <c r="Q9" s="9">
        <f t="shared" si="0"/>
        <v>0</v>
      </c>
      <c r="R9" s="9">
        <f t="shared" si="1"/>
        <v>0</v>
      </c>
    </row>
    <row r="10" spans="1:18" x14ac:dyDescent="0.25">
      <c r="A10">
        <v>58</v>
      </c>
      <c r="B10">
        <v>63</v>
      </c>
      <c r="C10">
        <v>66303</v>
      </c>
      <c r="D10" t="s">
        <v>11</v>
      </c>
      <c r="J10" s="7" t="s">
        <v>133</v>
      </c>
      <c r="K10" s="7" t="s">
        <v>134</v>
      </c>
      <c r="L10" s="7">
        <v>70</v>
      </c>
      <c r="M10" s="7">
        <v>64</v>
      </c>
      <c r="N10" s="7" t="s">
        <v>132</v>
      </c>
      <c r="O10" s="7" t="str">
        <f t="shared" si="2"/>
        <v>B67318_CSC MonAvenir_2026-27 Core Ed Enrolment Forecast</v>
      </c>
      <c r="P10" s="7" t="s">
        <v>119</v>
      </c>
      <c r="Q10" s="9">
        <f t="shared" si="0"/>
        <v>0</v>
      </c>
      <c r="R10" s="9">
        <f t="shared" si="1"/>
        <v>0</v>
      </c>
    </row>
    <row r="11" spans="1:18" x14ac:dyDescent="0.25">
      <c r="A11">
        <v>64</v>
      </c>
      <c r="B11">
        <v>70</v>
      </c>
      <c r="C11">
        <v>67318</v>
      </c>
      <c r="D11" t="s">
        <v>12</v>
      </c>
      <c r="J11" s="7" t="s">
        <v>135</v>
      </c>
      <c r="K11" s="7" t="s">
        <v>136</v>
      </c>
      <c r="L11" s="7">
        <v>69</v>
      </c>
      <c r="M11" s="7">
        <v>63</v>
      </c>
      <c r="N11" s="7" t="s">
        <v>132</v>
      </c>
      <c r="O11" s="7" t="str">
        <f t="shared" si="2"/>
        <v>B67300_CSC Providence_2026-27 Core Ed Enrolment Forecast</v>
      </c>
      <c r="P11" s="7" t="s">
        <v>119</v>
      </c>
      <c r="Q11" s="9">
        <f t="shared" si="0"/>
        <v>0</v>
      </c>
      <c r="R11" s="9">
        <f t="shared" si="1"/>
        <v>0</v>
      </c>
    </row>
    <row r="12" spans="1:18" x14ac:dyDescent="0.25">
      <c r="A12">
        <v>65</v>
      </c>
      <c r="B12">
        <v>71</v>
      </c>
      <c r="C12">
        <v>67326</v>
      </c>
      <c r="D12" t="s">
        <v>100</v>
      </c>
      <c r="J12" s="7" t="s">
        <v>137</v>
      </c>
      <c r="K12" s="7" t="s">
        <v>138</v>
      </c>
      <c r="L12" s="7">
        <v>72</v>
      </c>
      <c r="M12" s="7">
        <v>66</v>
      </c>
      <c r="N12" s="7" t="s">
        <v>132</v>
      </c>
      <c r="O12" s="7" t="str">
        <f t="shared" si="2"/>
        <v>B67334_CSD cath. Centre-Est de l'Ont._2026-27 Core Ed Enrolment Forecast</v>
      </c>
      <c r="P12" s="7" t="s">
        <v>119</v>
      </c>
      <c r="Q12" s="9">
        <f t="shared" si="0"/>
        <v>0</v>
      </c>
      <c r="R12" s="9">
        <f t="shared" si="1"/>
        <v>0</v>
      </c>
    </row>
    <row r="13" spans="1:18" x14ac:dyDescent="0.25">
      <c r="A13">
        <v>62</v>
      </c>
      <c r="B13">
        <v>68</v>
      </c>
      <c r="C13">
        <v>29130</v>
      </c>
      <c r="D13" t="s">
        <v>13</v>
      </c>
      <c r="J13" s="7" t="s">
        <v>139</v>
      </c>
      <c r="K13" s="7" t="s">
        <v>140</v>
      </c>
      <c r="L13" s="7">
        <v>71</v>
      </c>
      <c r="M13" s="7">
        <v>65</v>
      </c>
      <c r="N13" s="7" t="s">
        <v>132</v>
      </c>
      <c r="O13" s="7" t="str">
        <f t="shared" si="2"/>
        <v>B67326_CSD cath. de l'Est ontarien_2026-27 Core Ed Enrolment Forecast</v>
      </c>
      <c r="P13" s="7" t="s">
        <v>119</v>
      </c>
      <c r="Q13" s="9">
        <f t="shared" si="0"/>
        <v>0</v>
      </c>
      <c r="R13" s="9">
        <f t="shared" si="1"/>
        <v>0</v>
      </c>
    </row>
    <row r="14" spans="1:18" x14ac:dyDescent="0.25">
      <c r="A14">
        <v>60.1</v>
      </c>
      <c r="B14">
        <v>65</v>
      </c>
      <c r="C14">
        <v>29106</v>
      </c>
      <c r="D14" t="s">
        <v>14</v>
      </c>
      <c r="J14" s="7" t="s">
        <v>141</v>
      </c>
      <c r="K14" s="7" t="s">
        <v>142</v>
      </c>
      <c r="L14" s="7">
        <v>68</v>
      </c>
      <c r="M14" s="7">
        <v>62</v>
      </c>
      <c r="N14" s="7" t="s">
        <v>132</v>
      </c>
      <c r="O14" s="7" t="str">
        <f t="shared" si="2"/>
        <v>B29130_CSD cath. des Aurores boréales_2026-27 Core Ed Enrolment Forecast</v>
      </c>
      <c r="P14" s="7" t="s">
        <v>143</v>
      </c>
      <c r="Q14" s="9">
        <f t="shared" si="0"/>
        <v>0</v>
      </c>
      <c r="R14" s="9">
        <f t="shared" si="1"/>
        <v>0</v>
      </c>
    </row>
    <row r="15" spans="1:18" x14ac:dyDescent="0.25">
      <c r="A15">
        <v>66</v>
      </c>
      <c r="B15">
        <v>72</v>
      </c>
      <c r="C15">
        <v>67334</v>
      </c>
      <c r="D15" t="s">
        <v>101</v>
      </c>
      <c r="J15" s="7" t="s">
        <v>144</v>
      </c>
      <c r="K15" s="7" t="s">
        <v>145</v>
      </c>
      <c r="L15" s="7">
        <v>65</v>
      </c>
      <c r="M15" s="7">
        <v>60.1</v>
      </c>
      <c r="N15" s="7" t="s">
        <v>132</v>
      </c>
      <c r="O15" s="7" t="str">
        <f t="shared" si="2"/>
        <v>B29106_CSD cath. des Grandes Rivières_2026-27 Core Ed Enrolment Forecast</v>
      </c>
      <c r="P15" s="7" t="s">
        <v>143</v>
      </c>
      <c r="Q15" s="9">
        <f t="shared" si="0"/>
        <v>0</v>
      </c>
      <c r="R15" s="9">
        <f t="shared" si="1"/>
        <v>0</v>
      </c>
    </row>
    <row r="16" spans="1:18" x14ac:dyDescent="0.25">
      <c r="A16">
        <v>61</v>
      </c>
      <c r="B16">
        <v>67</v>
      </c>
      <c r="C16">
        <v>29122</v>
      </c>
      <c r="D16" t="s">
        <v>15</v>
      </c>
      <c r="J16" s="7" t="s">
        <v>146</v>
      </c>
      <c r="K16" s="7" t="s">
        <v>147</v>
      </c>
      <c r="L16" s="7">
        <v>67</v>
      </c>
      <c r="M16" s="7">
        <v>61</v>
      </c>
      <c r="N16" s="7" t="s">
        <v>132</v>
      </c>
      <c r="O16" s="7" t="str">
        <f t="shared" si="2"/>
        <v>B29122_CSD cath. du Nouvel-Ontario_2026-27 Core Ed Enrolment Forecast</v>
      </c>
      <c r="P16" s="7" t="s">
        <v>119</v>
      </c>
      <c r="Q16" s="9">
        <f t="shared" si="0"/>
        <v>0</v>
      </c>
      <c r="R16" s="9">
        <f t="shared" si="1"/>
        <v>0</v>
      </c>
    </row>
    <row r="17" spans="1:18" x14ac:dyDescent="0.25">
      <c r="A17">
        <v>60.2</v>
      </c>
      <c r="B17">
        <v>66</v>
      </c>
      <c r="C17">
        <v>29114</v>
      </c>
      <c r="D17" t="s">
        <v>16</v>
      </c>
      <c r="J17" s="7" t="s">
        <v>148</v>
      </c>
      <c r="K17" s="7" t="s">
        <v>149</v>
      </c>
      <c r="L17" s="7">
        <v>66</v>
      </c>
      <c r="M17" s="7">
        <v>60.2</v>
      </c>
      <c r="N17" s="7" t="s">
        <v>132</v>
      </c>
      <c r="O17" s="7" t="str">
        <f t="shared" si="2"/>
        <v>B29114_CSD catholique Franco-Nord_2026-27 Core Ed Enrolment Forecast</v>
      </c>
      <c r="P17" s="7" t="s">
        <v>119</v>
      </c>
      <c r="Q17" s="9">
        <f t="shared" si="0"/>
        <v>0</v>
      </c>
      <c r="R17" s="9">
        <f t="shared" si="1"/>
        <v>0</v>
      </c>
    </row>
    <row r="18" spans="1:18" x14ac:dyDescent="0.25">
      <c r="A18">
        <v>63</v>
      </c>
      <c r="B18">
        <v>69</v>
      </c>
      <c r="C18">
        <v>67300</v>
      </c>
      <c r="D18" t="s">
        <v>17</v>
      </c>
      <c r="J18" s="7" t="s">
        <v>150</v>
      </c>
      <c r="K18" s="7" t="s">
        <v>151</v>
      </c>
      <c r="L18" s="7">
        <v>61</v>
      </c>
      <c r="M18" s="7">
        <v>56</v>
      </c>
      <c r="N18" s="7" t="s">
        <v>132</v>
      </c>
      <c r="O18" s="7" t="str">
        <f t="shared" si="2"/>
        <v>B28100_CSP du Nord-Est de l'Ontario_2026-27 Core Ed Enrolment Forecast</v>
      </c>
      <c r="P18" s="7" t="s">
        <v>119</v>
      </c>
      <c r="Q18" s="9">
        <f t="shared" si="0"/>
        <v>0</v>
      </c>
      <c r="R18" s="9">
        <f t="shared" si="1"/>
        <v>0</v>
      </c>
    </row>
    <row r="19" spans="1:18" x14ac:dyDescent="0.25">
      <c r="A19">
        <v>59</v>
      </c>
      <c r="B19">
        <v>64</v>
      </c>
      <c r="C19">
        <v>66311</v>
      </c>
      <c r="D19" t="s">
        <v>99</v>
      </c>
      <c r="J19" s="7" t="s">
        <v>152</v>
      </c>
      <c r="K19" s="7" t="s">
        <v>153</v>
      </c>
      <c r="L19" s="7">
        <v>62</v>
      </c>
      <c r="M19" s="7">
        <v>57</v>
      </c>
      <c r="N19" s="7" t="s">
        <v>132</v>
      </c>
      <c r="O19" s="7" t="str">
        <f t="shared" si="2"/>
        <v>B28118_CSP du Grand Nord de l'Ontario_2026-27 Core Ed Enrolment Forecast</v>
      </c>
      <c r="P19" s="7" t="s">
        <v>119</v>
      </c>
      <c r="Q19" s="9">
        <f t="shared" si="0"/>
        <v>0</v>
      </c>
      <c r="R19" s="9">
        <f t="shared" si="1"/>
        <v>0</v>
      </c>
    </row>
    <row r="20" spans="1:18" x14ac:dyDescent="0.25">
      <c r="A20">
        <v>57</v>
      </c>
      <c r="B20">
        <v>62</v>
      </c>
      <c r="C20">
        <v>28118</v>
      </c>
      <c r="D20" t="s">
        <v>18</v>
      </c>
      <c r="J20" s="7" t="s">
        <v>154</v>
      </c>
      <c r="K20" s="7" t="s">
        <v>155</v>
      </c>
      <c r="L20" s="7">
        <v>57</v>
      </c>
      <c r="M20" s="7">
        <v>52</v>
      </c>
      <c r="N20" s="7" t="s">
        <v>118</v>
      </c>
      <c r="O20" s="7" t="str">
        <f t="shared" si="2"/>
        <v>B67172_Cath DSB of Eastern Ontario_2026-27 Core Ed Enrolment Forecast</v>
      </c>
      <c r="P20" s="7" t="s">
        <v>119</v>
      </c>
      <c r="Q20" s="9">
        <f t="shared" si="0"/>
        <v>0</v>
      </c>
      <c r="R20" s="9">
        <f t="shared" si="1"/>
        <v>0</v>
      </c>
    </row>
    <row r="21" spans="1:18" x14ac:dyDescent="0.25">
      <c r="A21">
        <v>56</v>
      </c>
      <c r="B21">
        <v>61</v>
      </c>
      <c r="C21">
        <v>28100</v>
      </c>
      <c r="D21" t="s">
        <v>102</v>
      </c>
      <c r="J21" s="7" t="s">
        <v>11</v>
      </c>
      <c r="K21" s="7" t="s">
        <v>156</v>
      </c>
      <c r="L21" s="7">
        <v>63</v>
      </c>
      <c r="M21" s="7">
        <v>58</v>
      </c>
      <c r="N21" s="7" t="s">
        <v>132</v>
      </c>
      <c r="O21" s="7" t="str">
        <f t="shared" si="2"/>
        <v>B66303_Conseil scolaire Viamonde_2026-27 Core Ed Enrolment Forecast</v>
      </c>
      <c r="P21" s="7" t="s">
        <v>119</v>
      </c>
      <c r="Q21" s="9">
        <f t="shared" si="0"/>
        <v>0</v>
      </c>
      <c r="R21" s="9">
        <f t="shared" si="1"/>
        <v>0</v>
      </c>
    </row>
    <row r="22" spans="1:18" x14ac:dyDescent="0.25">
      <c r="A22">
        <v>22</v>
      </c>
      <c r="B22">
        <v>24</v>
      </c>
      <c r="C22">
        <v>66150</v>
      </c>
      <c r="D22" t="s">
        <v>19</v>
      </c>
      <c r="J22" s="7" t="s">
        <v>157</v>
      </c>
      <c r="K22" s="7" t="s">
        <v>158</v>
      </c>
      <c r="L22" s="7">
        <v>1</v>
      </c>
      <c r="M22" s="7">
        <v>1</v>
      </c>
      <c r="N22" s="7" t="s">
        <v>118</v>
      </c>
      <c r="O22" s="7" t="str">
        <f t="shared" si="2"/>
        <v>B28002_DSB Ontario North East_2026-27 Core Ed Enrolment Forecast</v>
      </c>
      <c r="P22" s="7" t="s">
        <v>119</v>
      </c>
      <c r="Q22" s="9">
        <f t="shared" si="0"/>
        <v>0</v>
      </c>
      <c r="R22" s="9">
        <f t="shared" si="1"/>
        <v>0</v>
      </c>
    </row>
    <row r="23" spans="1:18" x14ac:dyDescent="0.25">
      <c r="A23">
        <v>1</v>
      </c>
      <c r="B23">
        <v>1</v>
      </c>
      <c r="C23">
        <v>28002</v>
      </c>
      <c r="D23" t="s">
        <v>20</v>
      </c>
      <c r="J23" s="7" t="s">
        <v>159</v>
      </c>
      <c r="K23" s="7" t="s">
        <v>160</v>
      </c>
      <c r="L23" s="7">
        <v>24</v>
      </c>
      <c r="M23" s="7">
        <v>22</v>
      </c>
      <c r="N23" s="7" t="s">
        <v>118</v>
      </c>
      <c r="O23" s="7" t="str">
        <f t="shared" si="2"/>
        <v>B66150_DSB of Niagara_2026-27 Core Ed Enrolment Forecast</v>
      </c>
      <c r="P23" s="7" t="s">
        <v>119</v>
      </c>
      <c r="Q23" s="9">
        <f t="shared" si="0"/>
        <v>0</v>
      </c>
      <c r="R23" s="9">
        <f t="shared" si="1"/>
        <v>0</v>
      </c>
    </row>
    <row r="24" spans="1:18" x14ac:dyDescent="0.25">
      <c r="A24">
        <v>43</v>
      </c>
      <c r="B24">
        <v>48</v>
      </c>
      <c r="C24">
        <v>67083</v>
      </c>
      <c r="D24" t="s">
        <v>21</v>
      </c>
      <c r="J24" s="7" t="s">
        <v>161</v>
      </c>
      <c r="K24" s="7" t="s">
        <v>162</v>
      </c>
      <c r="L24" s="7">
        <v>48</v>
      </c>
      <c r="M24" s="7">
        <v>43</v>
      </c>
      <c r="N24" s="7" t="s">
        <v>118</v>
      </c>
      <c r="O24" s="7" t="str">
        <f t="shared" si="2"/>
        <v>B67083_Dufferin-Peel Catholic DSB_2026-27 Core Ed Enrolment Forecast</v>
      </c>
      <c r="P24" s="7" t="s">
        <v>119</v>
      </c>
      <c r="Q24" s="9">
        <f t="shared" si="0"/>
        <v>0</v>
      </c>
      <c r="R24" s="9">
        <f t="shared" si="1"/>
        <v>0</v>
      </c>
    </row>
    <row r="25" spans="1:18" x14ac:dyDescent="0.25">
      <c r="A25">
        <v>45</v>
      </c>
      <c r="B25">
        <v>50</v>
      </c>
      <c r="C25">
        <v>67105</v>
      </c>
      <c r="D25" t="s">
        <v>22</v>
      </c>
      <c r="J25" s="7" t="s">
        <v>163</v>
      </c>
      <c r="K25" s="7" t="s">
        <v>164</v>
      </c>
      <c r="L25" s="7">
        <v>50</v>
      </c>
      <c r="M25" s="7">
        <v>45</v>
      </c>
      <c r="N25" s="7" t="s">
        <v>118</v>
      </c>
      <c r="O25" s="7" t="str">
        <f t="shared" si="2"/>
        <v>B67105_Durham Catholic DSB_2026-27 Core Ed Enrolment Forecast</v>
      </c>
      <c r="P25" s="7" t="s">
        <v>119</v>
      </c>
      <c r="Q25" s="9">
        <f t="shared" si="0"/>
        <v>0</v>
      </c>
      <c r="R25" s="9">
        <f t="shared" si="1"/>
        <v>0</v>
      </c>
    </row>
    <row r="26" spans="1:18" x14ac:dyDescent="0.25">
      <c r="A26">
        <v>13</v>
      </c>
      <c r="B26">
        <v>15</v>
      </c>
      <c r="C26">
        <v>66060</v>
      </c>
      <c r="D26" t="s">
        <v>23</v>
      </c>
      <c r="J26" s="7" t="s">
        <v>165</v>
      </c>
      <c r="K26" s="7" t="s">
        <v>166</v>
      </c>
      <c r="L26" s="7">
        <v>15</v>
      </c>
      <c r="M26" s="7">
        <v>13</v>
      </c>
      <c r="N26" s="7" t="s">
        <v>118</v>
      </c>
      <c r="O26" s="7" t="str">
        <f t="shared" si="2"/>
        <v>B66060_Durham DSB_2026-27 Core Ed Enrolment Forecast</v>
      </c>
      <c r="P26" s="7" t="s">
        <v>119</v>
      </c>
      <c r="Q26" s="9">
        <f t="shared" si="0"/>
        <v>0</v>
      </c>
      <c r="R26" s="9">
        <f t="shared" si="1"/>
        <v>0</v>
      </c>
    </row>
    <row r="27" spans="1:18" x14ac:dyDescent="0.25">
      <c r="A27">
        <v>23</v>
      </c>
      <c r="B27">
        <v>25</v>
      </c>
      <c r="C27">
        <v>66168</v>
      </c>
      <c r="D27" t="s">
        <v>24</v>
      </c>
      <c r="J27" s="7" t="s">
        <v>167</v>
      </c>
      <c r="K27" s="7" t="s">
        <v>168</v>
      </c>
      <c r="L27" s="7">
        <v>25</v>
      </c>
      <c r="M27" s="7">
        <v>23</v>
      </c>
      <c r="N27" s="7" t="s">
        <v>118</v>
      </c>
      <c r="O27" s="7" t="str">
        <f t="shared" si="2"/>
        <v>B66168_Grand Erie DSB_2026-27 Core Ed Enrolment Forecast</v>
      </c>
      <c r="P27" s="7" t="s">
        <v>119</v>
      </c>
      <c r="Q27" s="9">
        <f t="shared" si="0"/>
        <v>0</v>
      </c>
      <c r="R27" s="9">
        <f t="shared" si="1"/>
        <v>0</v>
      </c>
    </row>
    <row r="28" spans="1:18" x14ac:dyDescent="0.25">
      <c r="A28">
        <v>9</v>
      </c>
      <c r="B28">
        <v>11</v>
      </c>
      <c r="C28">
        <v>66028</v>
      </c>
      <c r="D28" t="s">
        <v>25</v>
      </c>
      <c r="J28" s="7" t="s">
        <v>169</v>
      </c>
      <c r="K28" s="7" t="s">
        <v>170</v>
      </c>
      <c r="L28" s="7">
        <v>11</v>
      </c>
      <c r="M28" s="7">
        <v>9</v>
      </c>
      <c r="N28" s="7" t="s">
        <v>118</v>
      </c>
      <c r="O28" s="7" t="str">
        <f t="shared" si="2"/>
        <v>B66028_Greater Essex County DSB_2026-27 Core Ed Enrolment Forecast</v>
      </c>
      <c r="P28" s="7" t="s">
        <v>119</v>
      </c>
      <c r="Q28" s="9">
        <f t="shared" si="0"/>
        <v>0</v>
      </c>
      <c r="R28" s="9">
        <f t="shared" si="1"/>
        <v>0</v>
      </c>
    </row>
    <row r="29" spans="1:18" x14ac:dyDescent="0.25">
      <c r="A29">
        <v>46</v>
      </c>
      <c r="B29">
        <v>51</v>
      </c>
      <c r="C29">
        <v>67113</v>
      </c>
      <c r="D29" t="s">
        <v>26</v>
      </c>
      <c r="J29" s="7" t="s">
        <v>171</v>
      </c>
      <c r="K29" s="7" t="s">
        <v>172</v>
      </c>
      <c r="L29" s="7">
        <v>51</v>
      </c>
      <c r="M29" s="7">
        <v>46</v>
      </c>
      <c r="N29" s="7" t="s">
        <v>118</v>
      </c>
      <c r="O29" s="7" t="str">
        <f t="shared" si="2"/>
        <v>B67113_Halton Catholic DSB_2026-27 Core Ed Enrolment Forecast</v>
      </c>
      <c r="P29" s="7" t="s">
        <v>119</v>
      </c>
      <c r="Q29" s="9">
        <f t="shared" si="0"/>
        <v>0</v>
      </c>
      <c r="R29" s="9">
        <f t="shared" si="1"/>
        <v>0</v>
      </c>
    </row>
    <row r="30" spans="1:18" x14ac:dyDescent="0.25">
      <c r="A30">
        <v>20</v>
      </c>
      <c r="B30">
        <v>22</v>
      </c>
      <c r="C30">
        <v>66133</v>
      </c>
      <c r="D30" t="s">
        <v>27</v>
      </c>
      <c r="J30" s="7" t="s">
        <v>173</v>
      </c>
      <c r="K30" s="7" t="s">
        <v>174</v>
      </c>
      <c r="L30" s="7">
        <v>22</v>
      </c>
      <c r="M30" s="7">
        <v>20</v>
      </c>
      <c r="N30" s="7" t="s">
        <v>118</v>
      </c>
      <c r="O30" s="7" t="str">
        <f t="shared" si="2"/>
        <v>B66133_Halton DSB_2026-27 Core Ed Enrolment Forecast</v>
      </c>
      <c r="P30" s="7" t="s">
        <v>119</v>
      </c>
      <c r="Q30" s="9">
        <f t="shared" si="0"/>
        <v>0</v>
      </c>
      <c r="R30" s="9">
        <f t="shared" si="1"/>
        <v>0</v>
      </c>
    </row>
    <row r="31" spans="1:18" x14ac:dyDescent="0.25">
      <c r="A31">
        <v>47</v>
      </c>
      <c r="B31">
        <v>52</v>
      </c>
      <c r="C31">
        <v>67121</v>
      </c>
      <c r="D31" t="s">
        <v>28</v>
      </c>
      <c r="J31" s="7" t="s">
        <v>175</v>
      </c>
      <c r="K31" s="7" t="s">
        <v>176</v>
      </c>
      <c r="L31" s="7">
        <v>52</v>
      </c>
      <c r="M31" s="7">
        <v>47</v>
      </c>
      <c r="N31" s="7" t="s">
        <v>118</v>
      </c>
      <c r="O31" s="7" t="str">
        <f t="shared" si="2"/>
        <v>B67121_Hamilton-Wentworth Cath DSB_2026-27 Core Ed Enrolment Forecast</v>
      </c>
      <c r="P31" s="7" t="s">
        <v>119</v>
      </c>
      <c r="Q31" s="9">
        <f t="shared" si="0"/>
        <v>0</v>
      </c>
      <c r="R31" s="9">
        <f t="shared" si="1"/>
        <v>0</v>
      </c>
    </row>
    <row r="32" spans="1:18" x14ac:dyDescent="0.25">
      <c r="A32">
        <v>21</v>
      </c>
      <c r="B32">
        <v>23</v>
      </c>
      <c r="C32">
        <v>66141</v>
      </c>
      <c r="D32" t="s">
        <v>29</v>
      </c>
      <c r="J32" s="7" t="s">
        <v>177</v>
      </c>
      <c r="K32" s="7" t="s">
        <v>178</v>
      </c>
      <c r="L32" s="7">
        <v>23</v>
      </c>
      <c r="M32" s="7">
        <v>21</v>
      </c>
      <c r="N32" s="7" t="s">
        <v>118</v>
      </c>
      <c r="O32" s="7" t="str">
        <f t="shared" si="2"/>
        <v>B66141_Hamilton-Wentworth DSB_2026-27 Core Ed Enrolment Forecast</v>
      </c>
      <c r="P32" s="7" t="s">
        <v>119</v>
      </c>
      <c r="Q32" s="9">
        <f t="shared" si="0"/>
        <v>0</v>
      </c>
      <c r="R32" s="9">
        <f t="shared" si="1"/>
        <v>0</v>
      </c>
    </row>
    <row r="33" spans="1:18" x14ac:dyDescent="0.25">
      <c r="A33">
        <v>29</v>
      </c>
      <c r="B33">
        <v>31</v>
      </c>
      <c r="C33">
        <v>66222</v>
      </c>
      <c r="D33" t="s">
        <v>30</v>
      </c>
      <c r="J33" s="7" t="s">
        <v>179</v>
      </c>
      <c r="K33" s="7" t="s">
        <v>180</v>
      </c>
      <c r="L33" s="7">
        <v>31</v>
      </c>
      <c r="M33" s="7">
        <v>29</v>
      </c>
      <c r="N33" s="7" t="s">
        <v>118</v>
      </c>
      <c r="O33" s="7" t="str">
        <f t="shared" si="2"/>
        <v>B66222_Hastings &amp; Prince Edward DSB_2026-27 Core Ed Enrolment Forecast</v>
      </c>
      <c r="P33" s="7" t="s">
        <v>119</v>
      </c>
      <c r="Q33" s="9">
        <f t="shared" si="0"/>
        <v>0</v>
      </c>
      <c r="R33" s="9">
        <f t="shared" si="1"/>
        <v>0</v>
      </c>
    </row>
    <row r="34" spans="1:18" x14ac:dyDescent="0.25">
      <c r="A34">
        <v>36</v>
      </c>
      <c r="B34">
        <v>41</v>
      </c>
      <c r="C34">
        <v>67016</v>
      </c>
      <c r="D34" t="s">
        <v>31</v>
      </c>
      <c r="J34" s="7" t="s">
        <v>181</v>
      </c>
      <c r="K34" s="7" t="s">
        <v>182</v>
      </c>
      <c r="L34" s="7">
        <v>41</v>
      </c>
      <c r="M34" s="7">
        <v>36</v>
      </c>
      <c r="N34" s="7" t="s">
        <v>118</v>
      </c>
      <c r="O34" s="7" t="str">
        <f t="shared" si="2"/>
        <v>B67016_Huron-Perth Catholic DSB_2026-27 Core Ed Enrolment Forecast</v>
      </c>
      <c r="P34" s="7" t="s">
        <v>119</v>
      </c>
      <c r="Q34" s="9">
        <f t="shared" si="0"/>
        <v>0</v>
      </c>
      <c r="R34" s="9">
        <f t="shared" si="1"/>
        <v>0</v>
      </c>
    </row>
    <row r="35" spans="1:18" x14ac:dyDescent="0.25">
      <c r="A35">
        <v>31</v>
      </c>
      <c r="B35">
        <v>34</v>
      </c>
      <c r="C35">
        <v>29025</v>
      </c>
      <c r="D35" t="s">
        <v>32</v>
      </c>
      <c r="J35" s="7" t="s">
        <v>183</v>
      </c>
      <c r="K35" s="7" t="s">
        <v>184</v>
      </c>
      <c r="L35" s="7">
        <v>34</v>
      </c>
      <c r="M35" s="7">
        <v>31</v>
      </c>
      <c r="N35" s="7" t="s">
        <v>118</v>
      </c>
      <c r="O35" s="7" t="str">
        <f t="shared" si="2"/>
        <v>B29025_Huron-Superior Catholic DSB_2026-27 Core Ed Enrolment Forecast</v>
      </c>
      <c r="P35" s="7" t="s">
        <v>119</v>
      </c>
      <c r="Q35" s="9">
        <f t="shared" si="0"/>
        <v>0</v>
      </c>
      <c r="R35" s="9">
        <f t="shared" si="1"/>
        <v>0</v>
      </c>
    </row>
    <row r="36" spans="1:18" x14ac:dyDescent="0.25">
      <c r="A36">
        <v>14</v>
      </c>
      <c r="B36">
        <v>16</v>
      </c>
      <c r="C36">
        <v>66079</v>
      </c>
      <c r="D36" t="s">
        <v>33</v>
      </c>
      <c r="J36" s="7" t="s">
        <v>185</v>
      </c>
      <c r="K36" s="7" t="s">
        <v>186</v>
      </c>
      <c r="L36" s="7">
        <v>16</v>
      </c>
      <c r="M36" s="7">
        <v>14</v>
      </c>
      <c r="N36" s="7" t="s">
        <v>118</v>
      </c>
      <c r="O36" s="7" t="str">
        <f t="shared" si="2"/>
        <v>B66079_Kawartha Pine Ridge DSB_2026-27 Core Ed Enrolment Forecast</v>
      </c>
      <c r="P36" s="7" t="s">
        <v>119</v>
      </c>
      <c r="Q36" s="9">
        <f t="shared" si="0"/>
        <v>0</v>
      </c>
      <c r="R36" s="9">
        <f t="shared" si="1"/>
        <v>0</v>
      </c>
    </row>
    <row r="37" spans="1:18" x14ac:dyDescent="0.25">
      <c r="A37">
        <v>5.0999999999999996</v>
      </c>
      <c r="B37">
        <v>5</v>
      </c>
      <c r="C37">
        <v>28045</v>
      </c>
      <c r="D37" t="s">
        <v>34</v>
      </c>
      <c r="J37" s="7" t="s">
        <v>187</v>
      </c>
      <c r="K37" s="7" t="s">
        <v>188</v>
      </c>
      <c r="L37" s="7">
        <v>5</v>
      </c>
      <c r="M37" s="7">
        <v>5.0999999999999996</v>
      </c>
      <c r="N37" s="7" t="s">
        <v>118</v>
      </c>
      <c r="O37" s="7" t="str">
        <f t="shared" si="2"/>
        <v>B28045_Keewatin-Patricia DSB_2026-27 Core Ed Enrolment Forecast</v>
      </c>
      <c r="P37" s="7" t="s">
        <v>119</v>
      </c>
      <c r="Q37" s="9">
        <f t="shared" si="0"/>
        <v>0</v>
      </c>
      <c r="R37" s="9">
        <f t="shared" si="1"/>
        <v>0</v>
      </c>
    </row>
    <row r="38" spans="1:18" x14ac:dyDescent="0.25">
      <c r="A38">
        <v>33.200000000000003</v>
      </c>
      <c r="B38">
        <v>37</v>
      </c>
      <c r="C38">
        <v>29050</v>
      </c>
      <c r="D38" t="s">
        <v>35</v>
      </c>
      <c r="J38" s="7" t="s">
        <v>189</v>
      </c>
      <c r="K38" s="7" t="s">
        <v>190</v>
      </c>
      <c r="L38" s="7">
        <v>37</v>
      </c>
      <c r="M38" s="7">
        <v>33.200000000000003</v>
      </c>
      <c r="N38" s="7" t="s">
        <v>118</v>
      </c>
      <c r="O38" s="7" t="str">
        <f t="shared" si="2"/>
        <v>B29050_Kenora Catholic DSB_2026-27 Core Ed Enrolment Forecast</v>
      </c>
      <c r="P38" s="7" t="s">
        <v>119</v>
      </c>
      <c r="Q38" s="9">
        <f t="shared" si="0"/>
        <v>0</v>
      </c>
      <c r="R38" s="9">
        <f t="shared" si="1"/>
        <v>0</v>
      </c>
    </row>
    <row r="39" spans="1:18" x14ac:dyDescent="0.25">
      <c r="A39">
        <v>6.1</v>
      </c>
      <c r="B39">
        <v>7</v>
      </c>
      <c r="C39">
        <v>28061</v>
      </c>
      <c r="D39" t="s">
        <v>36</v>
      </c>
      <c r="J39" s="7" t="s">
        <v>191</v>
      </c>
      <c r="K39" s="7" t="s">
        <v>192</v>
      </c>
      <c r="L39" s="7">
        <v>7</v>
      </c>
      <c r="M39" s="7">
        <v>6.1</v>
      </c>
      <c r="N39" s="7" t="s">
        <v>118</v>
      </c>
      <c r="O39" s="7" t="str">
        <f t="shared" si="2"/>
        <v>B28061_Lakehead DSB_2026-27 Core Ed Enrolment Forecast</v>
      </c>
      <c r="P39" s="7" t="s">
        <v>119</v>
      </c>
      <c r="Q39" s="9">
        <f t="shared" si="0"/>
        <v>0</v>
      </c>
      <c r="R39" s="9">
        <f t="shared" si="1"/>
        <v>0</v>
      </c>
    </row>
    <row r="40" spans="1:18" x14ac:dyDescent="0.25">
      <c r="A40">
        <v>10</v>
      </c>
      <c r="B40">
        <v>12</v>
      </c>
      <c r="C40">
        <v>66036</v>
      </c>
      <c r="D40" t="s">
        <v>37</v>
      </c>
      <c r="J40" s="7" t="s">
        <v>193</v>
      </c>
      <c r="K40" s="7" t="s">
        <v>194</v>
      </c>
      <c r="L40" s="7">
        <v>12</v>
      </c>
      <c r="M40" s="7">
        <v>10</v>
      </c>
      <c r="N40" s="7" t="s">
        <v>118</v>
      </c>
      <c r="O40" s="7" t="str">
        <f t="shared" si="2"/>
        <v>B66036_Lambton Kent DSB_2026-27 Core Ed Enrolment Forecast</v>
      </c>
      <c r="P40" s="7" t="s">
        <v>119</v>
      </c>
      <c r="Q40" s="9">
        <f t="shared" si="0"/>
        <v>0</v>
      </c>
      <c r="R40" s="9">
        <f t="shared" si="1"/>
        <v>0</v>
      </c>
    </row>
    <row r="41" spans="1:18" x14ac:dyDescent="0.25">
      <c r="A41">
        <v>27</v>
      </c>
      <c r="B41">
        <v>29</v>
      </c>
      <c r="C41">
        <v>66206</v>
      </c>
      <c r="D41" t="s">
        <v>38</v>
      </c>
      <c r="J41" s="7" t="s">
        <v>195</v>
      </c>
      <c r="K41" s="7" t="s">
        <v>196</v>
      </c>
      <c r="L41" s="7">
        <v>29</v>
      </c>
      <c r="M41" s="7">
        <v>27</v>
      </c>
      <c r="N41" s="7" t="s">
        <v>118</v>
      </c>
      <c r="O41" s="7" t="str">
        <f t="shared" si="2"/>
        <v>B66206_Limestone DSB_2026-27 Core Ed Enrolment Forecast</v>
      </c>
      <c r="P41" s="7" t="s">
        <v>119</v>
      </c>
      <c r="Q41" s="9">
        <f t="shared" si="0"/>
        <v>0</v>
      </c>
      <c r="R41" s="9">
        <f t="shared" si="1"/>
        <v>0</v>
      </c>
    </row>
    <row r="42" spans="1:18" x14ac:dyDescent="0.25">
      <c r="A42">
        <v>38</v>
      </c>
      <c r="B42">
        <v>43</v>
      </c>
      <c r="C42">
        <v>67032</v>
      </c>
      <c r="D42" t="s">
        <v>39</v>
      </c>
      <c r="J42" s="7" t="s">
        <v>197</v>
      </c>
      <c r="K42" s="7" t="s">
        <v>198</v>
      </c>
      <c r="L42" s="7">
        <v>43</v>
      </c>
      <c r="M42" s="7">
        <v>38</v>
      </c>
      <c r="N42" s="7" t="s">
        <v>118</v>
      </c>
      <c r="O42" s="7" t="str">
        <f t="shared" si="2"/>
        <v>B67032_London Dist. Catholic School_2026-27 Core Ed Enrolment Forecast</v>
      </c>
      <c r="P42" s="7" t="s">
        <v>119</v>
      </c>
      <c r="Q42" s="9">
        <f t="shared" si="0"/>
        <v>0</v>
      </c>
      <c r="R42" s="9">
        <f t="shared" si="1"/>
        <v>0</v>
      </c>
    </row>
    <row r="43" spans="1:18" x14ac:dyDescent="0.25">
      <c r="A43">
        <v>4</v>
      </c>
      <c r="B43">
        <v>4</v>
      </c>
      <c r="C43">
        <v>28037</v>
      </c>
      <c r="D43" t="s">
        <v>40</v>
      </c>
      <c r="J43" s="7" t="s">
        <v>199</v>
      </c>
      <c r="K43" s="7" t="s">
        <v>200</v>
      </c>
      <c r="L43" s="7">
        <v>4</v>
      </c>
      <c r="M43" s="7">
        <v>4</v>
      </c>
      <c r="N43" s="7" t="s">
        <v>118</v>
      </c>
      <c r="O43" s="7" t="str">
        <f t="shared" si="2"/>
        <v>B28037_Near North DSB_2026-27 Core Ed Enrolment Forecast</v>
      </c>
      <c r="P43" s="7" t="s">
        <v>119</v>
      </c>
      <c r="Q43" s="9">
        <f t="shared" si="0"/>
        <v>0</v>
      </c>
      <c r="R43" s="9">
        <f t="shared" si="1"/>
        <v>0</v>
      </c>
    </row>
    <row r="44" spans="1:18" x14ac:dyDescent="0.25">
      <c r="A44">
        <v>50</v>
      </c>
      <c r="B44">
        <v>55</v>
      </c>
      <c r="C44">
        <v>67156</v>
      </c>
      <c r="D44" t="s">
        <v>41</v>
      </c>
      <c r="J44" s="7" t="s">
        <v>201</v>
      </c>
      <c r="K44" s="7" t="s">
        <v>202</v>
      </c>
      <c r="L44" s="7">
        <v>55</v>
      </c>
      <c r="M44" s="7">
        <v>50</v>
      </c>
      <c r="N44" s="7" t="s">
        <v>118</v>
      </c>
      <c r="O44" s="7" t="str">
        <f t="shared" si="2"/>
        <v>B67156_Niagara Catholic DSB_2026-27 Core Ed Enrolment Forecast</v>
      </c>
      <c r="P44" s="7" t="s">
        <v>119</v>
      </c>
      <c r="Q44" s="9">
        <f t="shared" si="0"/>
        <v>0</v>
      </c>
      <c r="R44" s="9">
        <f t="shared" si="1"/>
        <v>0</v>
      </c>
    </row>
    <row r="45" spans="1:18" x14ac:dyDescent="0.25">
      <c r="A45">
        <v>30.2</v>
      </c>
      <c r="B45">
        <v>33</v>
      </c>
      <c r="C45">
        <v>29017</v>
      </c>
      <c r="D45" t="s">
        <v>42</v>
      </c>
      <c r="J45" s="7" t="s">
        <v>203</v>
      </c>
      <c r="K45" s="7" t="s">
        <v>204</v>
      </c>
      <c r="L45" s="7">
        <v>33</v>
      </c>
      <c r="M45" s="7">
        <v>30.2</v>
      </c>
      <c r="N45" s="7" t="s">
        <v>118</v>
      </c>
      <c r="O45" s="7" t="str">
        <f t="shared" si="2"/>
        <v>B29017_Nipissing-Parry Sound Cath DSB_2026-27 Core Ed Enrolment Forecast</v>
      </c>
      <c r="P45" s="7" t="s">
        <v>119</v>
      </c>
      <c r="Q45" s="9">
        <f t="shared" si="0"/>
        <v>0</v>
      </c>
      <c r="R45" s="9">
        <f t="shared" si="1"/>
        <v>0</v>
      </c>
    </row>
    <row r="46" spans="1:18" x14ac:dyDescent="0.25">
      <c r="A46">
        <v>30.1</v>
      </c>
      <c r="B46">
        <v>32</v>
      </c>
      <c r="C46">
        <v>29009</v>
      </c>
      <c r="D46" t="s">
        <v>43</v>
      </c>
      <c r="J46" s="7" t="s">
        <v>205</v>
      </c>
      <c r="K46" s="7" t="s">
        <v>206</v>
      </c>
      <c r="L46" s="7">
        <v>32</v>
      </c>
      <c r="M46" s="7">
        <v>30.1</v>
      </c>
      <c r="N46" s="7" t="s">
        <v>118</v>
      </c>
      <c r="O46" s="7" t="str">
        <f t="shared" si="2"/>
        <v>B29009_Northeastern Catholic DSB_2026-27 Core Ed Enrolment Forecast</v>
      </c>
      <c r="P46" s="7" t="s">
        <v>119</v>
      </c>
      <c r="Q46" s="9">
        <f t="shared" si="0"/>
        <v>0</v>
      </c>
      <c r="R46" s="9">
        <f t="shared" si="1"/>
        <v>0</v>
      </c>
    </row>
    <row r="47" spans="1:18" x14ac:dyDescent="0.25">
      <c r="A47">
        <v>33.1</v>
      </c>
      <c r="B47">
        <v>36</v>
      </c>
      <c r="C47">
        <v>29041</v>
      </c>
      <c r="D47" t="s">
        <v>44</v>
      </c>
      <c r="J47" s="7" t="s">
        <v>207</v>
      </c>
      <c r="K47" s="7" t="s">
        <v>208</v>
      </c>
      <c r="L47" s="7">
        <v>36</v>
      </c>
      <c r="M47" s="7">
        <v>33.1</v>
      </c>
      <c r="N47" s="7" t="s">
        <v>118</v>
      </c>
      <c r="O47" s="7" t="str">
        <f t="shared" si="2"/>
        <v>B29041_Northwest Catholic DSB_2026-27 Core Ed Enrolment Forecast</v>
      </c>
      <c r="P47" s="7" t="s">
        <v>119</v>
      </c>
      <c r="Q47" s="9">
        <f t="shared" si="0"/>
        <v>0</v>
      </c>
      <c r="R47" s="9">
        <f t="shared" si="1"/>
        <v>0</v>
      </c>
    </row>
    <row r="48" spans="1:18" x14ac:dyDescent="0.25">
      <c r="A48">
        <v>53</v>
      </c>
      <c r="B48">
        <v>58</v>
      </c>
      <c r="C48">
        <v>67180</v>
      </c>
      <c r="D48" t="s">
        <v>45</v>
      </c>
      <c r="J48" s="7" t="s">
        <v>209</v>
      </c>
      <c r="K48" s="7" t="s">
        <v>210</v>
      </c>
      <c r="L48" s="7">
        <v>58</v>
      </c>
      <c r="M48" s="7">
        <v>53</v>
      </c>
      <c r="N48" s="7" t="s">
        <v>118</v>
      </c>
      <c r="O48" s="7" t="str">
        <f t="shared" si="2"/>
        <v>B67180_Ottawa Catholic DSB_2026-27 Core Ed Enrolment Forecast</v>
      </c>
      <c r="P48" s="7" t="s">
        <v>119</v>
      </c>
      <c r="Q48" s="9">
        <f t="shared" si="0"/>
        <v>0</v>
      </c>
      <c r="R48" s="9">
        <f t="shared" si="1"/>
        <v>0</v>
      </c>
    </row>
    <row r="49" spans="1:18" x14ac:dyDescent="0.25">
      <c r="A49">
        <v>25</v>
      </c>
      <c r="B49">
        <v>27</v>
      </c>
      <c r="C49">
        <v>66184</v>
      </c>
      <c r="D49" t="s">
        <v>46</v>
      </c>
      <c r="J49" s="7" t="s">
        <v>211</v>
      </c>
      <c r="K49" s="7" t="s">
        <v>212</v>
      </c>
      <c r="L49" s="7">
        <v>27</v>
      </c>
      <c r="M49" s="7">
        <v>25</v>
      </c>
      <c r="N49" s="7" t="s">
        <v>118</v>
      </c>
      <c r="O49" s="7" t="str">
        <f t="shared" si="2"/>
        <v>B66184_Ottawa-Carleton DSB_2026-27 Core Ed Enrolment Forecast</v>
      </c>
      <c r="P49" s="7" t="s">
        <v>119</v>
      </c>
      <c r="Q49" s="9">
        <f t="shared" si="0"/>
        <v>0</v>
      </c>
      <c r="R49" s="9">
        <f t="shared" si="1"/>
        <v>0</v>
      </c>
    </row>
    <row r="50" spans="1:18" x14ac:dyDescent="0.25">
      <c r="A50">
        <v>19</v>
      </c>
      <c r="B50">
        <v>21</v>
      </c>
      <c r="C50">
        <v>66125</v>
      </c>
      <c r="D50" t="s">
        <v>47</v>
      </c>
      <c r="J50" s="7" t="s">
        <v>213</v>
      </c>
      <c r="K50" s="7" t="s">
        <v>214</v>
      </c>
      <c r="L50" s="7">
        <v>46</v>
      </c>
      <c r="M50" s="7">
        <v>41</v>
      </c>
      <c r="N50" s="7" t="s">
        <v>118</v>
      </c>
      <c r="O50" s="7" t="str">
        <f t="shared" si="2"/>
        <v>B67067_PVNC Catholic DSB_2026-27 Core Ed Enrolment Forecast</v>
      </c>
      <c r="P50" s="7" t="s">
        <v>119</v>
      </c>
      <c r="Q50" s="9">
        <f t="shared" si="0"/>
        <v>0</v>
      </c>
      <c r="R50" s="9">
        <f t="shared" si="1"/>
        <v>0</v>
      </c>
    </row>
    <row r="51" spans="1:18" x14ac:dyDescent="0.25">
      <c r="A51">
        <v>41</v>
      </c>
      <c r="B51">
        <v>46</v>
      </c>
      <c r="C51">
        <v>67067</v>
      </c>
      <c r="D51" t="s">
        <v>48</v>
      </c>
      <c r="J51" s="7" t="s">
        <v>215</v>
      </c>
      <c r="K51" s="7" t="s">
        <v>216</v>
      </c>
      <c r="L51" s="7">
        <v>21</v>
      </c>
      <c r="M51" s="7">
        <v>19</v>
      </c>
      <c r="N51" s="7" t="s">
        <v>118</v>
      </c>
      <c r="O51" s="7" t="str">
        <f t="shared" si="2"/>
        <v>B66125_Peel DSB_2026-27 Core Ed Enrolment Forecast</v>
      </c>
      <c r="P51" s="7" t="s">
        <v>119</v>
      </c>
      <c r="Q51" s="9">
        <f t="shared" si="0"/>
        <v>0</v>
      </c>
      <c r="R51" s="9">
        <f t="shared" si="1"/>
        <v>0</v>
      </c>
    </row>
    <row r="52" spans="1:18" x14ac:dyDescent="0.25">
      <c r="A52">
        <v>3</v>
      </c>
      <c r="B52">
        <v>3</v>
      </c>
      <c r="C52">
        <v>28029</v>
      </c>
      <c r="D52" t="s">
        <v>49</v>
      </c>
      <c r="J52" s="7" t="s">
        <v>217</v>
      </c>
      <c r="K52" s="7" t="s">
        <v>218</v>
      </c>
      <c r="L52" s="7">
        <v>3</v>
      </c>
      <c r="M52" s="7">
        <v>3</v>
      </c>
      <c r="N52" s="7" t="s">
        <v>118</v>
      </c>
      <c r="O52" s="7" t="str">
        <f t="shared" si="2"/>
        <v>B28029_Rainbow DSB_2026-27 Core Ed Enrolment Forecast</v>
      </c>
      <c r="P52" s="7" t="s">
        <v>119</v>
      </c>
      <c r="Q52" s="9">
        <f t="shared" si="0"/>
        <v>0</v>
      </c>
      <c r="R52" s="9">
        <f t="shared" si="1"/>
        <v>0</v>
      </c>
    </row>
    <row r="53" spans="1:18" x14ac:dyDescent="0.25">
      <c r="A53">
        <v>5.2</v>
      </c>
      <c r="B53">
        <v>6</v>
      </c>
      <c r="C53">
        <v>28053</v>
      </c>
      <c r="D53" t="s">
        <v>50</v>
      </c>
      <c r="J53" s="7" t="s">
        <v>219</v>
      </c>
      <c r="K53" s="7" t="s">
        <v>220</v>
      </c>
      <c r="L53" s="7">
        <v>6</v>
      </c>
      <c r="M53" s="7">
        <v>5.2</v>
      </c>
      <c r="N53" s="7" t="s">
        <v>118</v>
      </c>
      <c r="O53" s="7" t="str">
        <f t="shared" si="2"/>
        <v>B28053_Rainy River DSB_2026-27 Core Ed Enrolment Forecast</v>
      </c>
      <c r="P53" s="7" t="s">
        <v>119</v>
      </c>
      <c r="Q53" s="9">
        <f t="shared" si="0"/>
        <v>0</v>
      </c>
      <c r="R53" s="9">
        <f t="shared" si="1"/>
        <v>0</v>
      </c>
    </row>
    <row r="54" spans="1:18" x14ac:dyDescent="0.25">
      <c r="A54">
        <v>54</v>
      </c>
      <c r="B54">
        <v>59</v>
      </c>
      <c r="C54">
        <v>67199</v>
      </c>
      <c r="D54" t="s">
        <v>51</v>
      </c>
      <c r="J54" s="7" t="s">
        <v>221</v>
      </c>
      <c r="K54" s="7" t="s">
        <v>222</v>
      </c>
      <c r="L54" s="7">
        <v>59</v>
      </c>
      <c r="M54" s="7">
        <v>54</v>
      </c>
      <c r="N54" s="7" t="s">
        <v>118</v>
      </c>
      <c r="O54" s="7" t="str">
        <f t="shared" si="2"/>
        <v>B67199_Renfrew County Catholic DSB_2026-27 Core Ed Enrolment Forecast</v>
      </c>
      <c r="P54" s="7" t="s">
        <v>119</v>
      </c>
      <c r="Q54" s="9">
        <f t="shared" si="0"/>
        <v>0</v>
      </c>
      <c r="R54" s="9">
        <f t="shared" si="1"/>
        <v>0</v>
      </c>
    </row>
    <row r="55" spans="1:18" x14ac:dyDescent="0.25">
      <c r="A55">
        <v>28</v>
      </c>
      <c r="B55">
        <v>30</v>
      </c>
      <c r="C55">
        <v>66214</v>
      </c>
      <c r="D55" t="s">
        <v>52</v>
      </c>
      <c r="J55" s="7" t="s">
        <v>223</v>
      </c>
      <c r="K55" s="7" t="s">
        <v>224</v>
      </c>
      <c r="L55" s="7">
        <v>30</v>
      </c>
      <c r="M55" s="7">
        <v>28</v>
      </c>
      <c r="N55" s="7" t="s">
        <v>118</v>
      </c>
      <c r="O55" s="7" t="str">
        <f t="shared" si="2"/>
        <v>B66214_Renfrew County DSB_2026-27 Core Ed Enrolment Forecast</v>
      </c>
      <c r="P55" s="7" t="s">
        <v>119</v>
      </c>
      <c r="Q55" s="9">
        <f t="shared" si="0"/>
        <v>0</v>
      </c>
      <c r="R55" s="9">
        <f t="shared" si="1"/>
        <v>0</v>
      </c>
    </row>
    <row r="56" spans="1:18" x14ac:dyDescent="0.25">
      <c r="A56">
        <v>17</v>
      </c>
      <c r="B56">
        <v>19</v>
      </c>
      <c r="C56">
        <v>66109</v>
      </c>
      <c r="D56" t="s">
        <v>53</v>
      </c>
      <c r="J56" s="7" t="s">
        <v>225</v>
      </c>
      <c r="K56" s="7" t="s">
        <v>226</v>
      </c>
      <c r="L56" s="7">
        <v>19</v>
      </c>
      <c r="M56" s="7">
        <v>17</v>
      </c>
      <c r="N56" s="7" t="s">
        <v>118</v>
      </c>
      <c r="O56" s="7" t="str">
        <f t="shared" si="2"/>
        <v>B66109_Simcoe County DSB_2026-27 Core Ed Enrolment Forecast</v>
      </c>
      <c r="P56" s="7" t="s">
        <v>119</v>
      </c>
      <c r="Q56" s="9">
        <f t="shared" si="0"/>
        <v>0</v>
      </c>
      <c r="R56" s="9">
        <f t="shared" si="1"/>
        <v>0</v>
      </c>
    </row>
    <row r="57" spans="1:18" x14ac:dyDescent="0.25">
      <c r="A57">
        <v>44</v>
      </c>
      <c r="B57">
        <v>49</v>
      </c>
      <c r="C57">
        <v>67091</v>
      </c>
      <c r="D57" t="s">
        <v>54</v>
      </c>
      <c r="J57" s="7" t="s">
        <v>227</v>
      </c>
      <c r="K57" s="7" t="s">
        <v>228</v>
      </c>
      <c r="L57" s="7">
        <v>49</v>
      </c>
      <c r="M57" s="7">
        <v>44</v>
      </c>
      <c r="N57" s="7" t="s">
        <v>118</v>
      </c>
      <c r="O57" s="7" t="str">
        <f t="shared" si="2"/>
        <v>B67091_Simcoe Muskoka Catholic DSB_2026-27 Core Ed Enrolment Forecast</v>
      </c>
      <c r="P57" s="7" t="s">
        <v>119</v>
      </c>
      <c r="Q57" s="9">
        <f t="shared" si="0"/>
        <v>0</v>
      </c>
      <c r="R57" s="9">
        <f t="shared" si="1"/>
        <v>0</v>
      </c>
    </row>
    <row r="58" spans="1:18" x14ac:dyDescent="0.25">
      <c r="A58">
        <v>39</v>
      </c>
      <c r="B58">
        <v>44</v>
      </c>
      <c r="C58">
        <v>67040</v>
      </c>
      <c r="D58" t="s">
        <v>55</v>
      </c>
      <c r="J58" s="7" t="s">
        <v>229</v>
      </c>
      <c r="K58" s="7" t="s">
        <v>230</v>
      </c>
      <c r="L58" s="7">
        <v>44</v>
      </c>
      <c r="M58" s="7">
        <v>39</v>
      </c>
      <c r="N58" s="7" t="s">
        <v>118</v>
      </c>
      <c r="O58" s="7" t="str">
        <f t="shared" si="2"/>
        <v>B67040_St. Clair Catholic DSB_2026-27 Core Ed Enrolment Forecast</v>
      </c>
      <c r="P58" s="7" t="s">
        <v>119</v>
      </c>
      <c r="Q58" s="9">
        <f t="shared" si="0"/>
        <v>0</v>
      </c>
      <c r="R58" s="9">
        <f t="shared" si="1"/>
        <v>0</v>
      </c>
    </row>
    <row r="59" spans="1:18" x14ac:dyDescent="0.25">
      <c r="A59">
        <v>32</v>
      </c>
      <c r="B59">
        <v>35</v>
      </c>
      <c r="C59">
        <v>29033</v>
      </c>
      <c r="D59" t="s">
        <v>56</v>
      </c>
      <c r="J59" s="7" t="s">
        <v>231</v>
      </c>
      <c r="K59" s="7" t="s">
        <v>232</v>
      </c>
      <c r="L59" s="7">
        <v>35</v>
      </c>
      <c r="M59" s="7">
        <v>32</v>
      </c>
      <c r="N59" s="7" t="s">
        <v>118</v>
      </c>
      <c r="O59" s="7" t="str">
        <f t="shared" si="2"/>
        <v>B29033_Sudbury Catholic DSB_2026-27 Core Ed Enrolment Forecast</v>
      </c>
      <c r="P59" s="7" t="s">
        <v>119</v>
      </c>
      <c r="Q59" s="9">
        <f t="shared" si="0"/>
        <v>0</v>
      </c>
      <c r="R59" s="9">
        <f t="shared" si="1"/>
        <v>0</v>
      </c>
    </row>
    <row r="60" spans="1:18" x14ac:dyDescent="0.25">
      <c r="A60">
        <v>34.200000000000003</v>
      </c>
      <c r="B60">
        <v>39</v>
      </c>
      <c r="C60">
        <v>29076</v>
      </c>
      <c r="D60" t="s">
        <v>57</v>
      </c>
      <c r="J60" s="7" t="s">
        <v>233</v>
      </c>
      <c r="K60" s="7" t="s">
        <v>234</v>
      </c>
      <c r="L60" s="7">
        <v>39</v>
      </c>
      <c r="M60" s="7">
        <v>34.200000000000003</v>
      </c>
      <c r="N60" s="7" t="s">
        <v>118</v>
      </c>
      <c r="O60" s="7" t="str">
        <f t="shared" si="2"/>
        <v>B29076_Superior North Catholic DSB_2026-27 Core Ed Enrolment Forecast</v>
      </c>
      <c r="P60" s="7" t="s">
        <v>119</v>
      </c>
      <c r="Q60" s="9">
        <f t="shared" si="0"/>
        <v>0</v>
      </c>
      <c r="R60" s="9">
        <f t="shared" si="1"/>
        <v>0</v>
      </c>
    </row>
    <row r="61" spans="1:18" x14ac:dyDescent="0.25">
      <c r="A61">
        <v>6.2</v>
      </c>
      <c r="B61">
        <v>8</v>
      </c>
      <c r="C61">
        <v>28070</v>
      </c>
      <c r="D61" t="s">
        <v>58</v>
      </c>
      <c r="J61" s="7" t="s">
        <v>235</v>
      </c>
      <c r="K61" s="7" t="s">
        <v>236</v>
      </c>
      <c r="L61" s="7">
        <v>8</v>
      </c>
      <c r="M61" s="7">
        <v>6.2</v>
      </c>
      <c r="N61" s="7" t="s">
        <v>118</v>
      </c>
      <c r="O61" s="7" t="str">
        <f t="shared" si="2"/>
        <v>B28070_Superior-Greenstone DSB_2026-27 Core Ed Enrolment Forecast</v>
      </c>
      <c r="P61" s="7" t="s">
        <v>119</v>
      </c>
      <c r="Q61" s="9">
        <f t="shared" si="0"/>
        <v>0</v>
      </c>
      <c r="R61" s="9">
        <f t="shared" si="1"/>
        <v>0</v>
      </c>
    </row>
    <row r="62" spans="1:18" x14ac:dyDescent="0.25">
      <c r="A62">
        <v>11</v>
      </c>
      <c r="B62">
        <v>13</v>
      </c>
      <c r="C62">
        <v>66044</v>
      </c>
      <c r="D62" t="s">
        <v>59</v>
      </c>
      <c r="J62" s="7" t="s">
        <v>237</v>
      </c>
      <c r="K62" s="7" t="s">
        <v>238</v>
      </c>
      <c r="L62" s="7">
        <v>13</v>
      </c>
      <c r="M62" s="7">
        <v>11</v>
      </c>
      <c r="N62" s="7" t="s">
        <v>118</v>
      </c>
      <c r="O62" s="7" t="str">
        <f t="shared" si="2"/>
        <v>B66044_Thames Valley DSB_2026-27 Core Ed Enrolment Forecast</v>
      </c>
      <c r="P62" s="7" t="s">
        <v>119</v>
      </c>
      <c r="Q62" s="9">
        <f t="shared" si="0"/>
        <v>0</v>
      </c>
      <c r="R62" s="9">
        <f t="shared" si="1"/>
        <v>0</v>
      </c>
    </row>
    <row r="63" spans="1:18" x14ac:dyDescent="0.25">
      <c r="A63">
        <v>34.1</v>
      </c>
      <c r="B63">
        <v>38</v>
      </c>
      <c r="C63">
        <v>29068</v>
      </c>
      <c r="D63" t="s">
        <v>60</v>
      </c>
      <c r="J63" s="7" t="s">
        <v>239</v>
      </c>
      <c r="K63" s="7" t="s">
        <v>240</v>
      </c>
      <c r="L63" s="7">
        <v>38</v>
      </c>
      <c r="M63" s="7">
        <v>34.1</v>
      </c>
      <c r="N63" s="7" t="s">
        <v>118</v>
      </c>
      <c r="O63" s="7" t="str">
        <f t="shared" si="2"/>
        <v>B29068_Thunder Bay Catholic DSB_2026-27 Core Ed Enrolment Forecast</v>
      </c>
      <c r="P63" s="7" t="s">
        <v>119</v>
      </c>
      <c r="Q63" s="9">
        <f t="shared" si="0"/>
        <v>0</v>
      </c>
      <c r="R63" s="9">
        <f t="shared" si="1"/>
        <v>0</v>
      </c>
    </row>
    <row r="64" spans="1:18" x14ac:dyDescent="0.25">
      <c r="A64">
        <v>40</v>
      </c>
      <c r="B64">
        <v>45</v>
      </c>
      <c r="C64">
        <v>67059</v>
      </c>
      <c r="D64" t="s">
        <v>61</v>
      </c>
      <c r="J64" s="7" t="s">
        <v>241</v>
      </c>
      <c r="K64" s="7" t="s">
        <v>242</v>
      </c>
      <c r="L64" s="7">
        <v>45</v>
      </c>
      <c r="M64" s="7">
        <v>40</v>
      </c>
      <c r="N64" s="7" t="s">
        <v>118</v>
      </c>
      <c r="O64" s="7" t="str">
        <f t="shared" si="2"/>
        <v>B67059_Toronto Catholic DSB_2026-27 Core Ed Enrolment Forecast</v>
      </c>
      <c r="P64" s="7" t="s">
        <v>119</v>
      </c>
      <c r="Q64" s="9">
        <f t="shared" si="0"/>
        <v>0</v>
      </c>
      <c r="R64" s="9">
        <f t="shared" si="1"/>
        <v>0</v>
      </c>
    </row>
    <row r="65" spans="1:18" x14ac:dyDescent="0.25">
      <c r="A65">
        <v>12</v>
      </c>
      <c r="B65">
        <v>14</v>
      </c>
      <c r="C65">
        <v>66052</v>
      </c>
      <c r="D65" t="s">
        <v>62</v>
      </c>
      <c r="J65" s="7" t="s">
        <v>243</v>
      </c>
      <c r="K65" s="7" t="s">
        <v>244</v>
      </c>
      <c r="L65" s="7">
        <v>14</v>
      </c>
      <c r="M65" s="7">
        <v>12</v>
      </c>
      <c r="N65" s="7" t="s">
        <v>118</v>
      </c>
      <c r="O65" s="7" t="str">
        <f t="shared" si="2"/>
        <v>B66052_Toronto DSB_2026-27 Core Ed Enrolment Forecast</v>
      </c>
      <c r="P65" s="7" t="s">
        <v>119</v>
      </c>
      <c r="Q65" s="9">
        <f t="shared" si="0"/>
        <v>0</v>
      </c>
      <c r="R65" s="9">
        <f t="shared" si="1"/>
        <v>0</v>
      </c>
    </row>
    <row r="66" spans="1:18" x14ac:dyDescent="0.25">
      <c r="A66">
        <v>15</v>
      </c>
      <c r="B66">
        <v>17</v>
      </c>
      <c r="C66">
        <v>66087</v>
      </c>
      <c r="D66" t="s">
        <v>63</v>
      </c>
      <c r="J66" s="7" t="s">
        <v>245</v>
      </c>
      <c r="K66" s="7" t="s">
        <v>246</v>
      </c>
      <c r="L66" s="7">
        <v>17</v>
      </c>
      <c r="M66" s="7">
        <v>15</v>
      </c>
      <c r="N66" s="7" t="s">
        <v>118</v>
      </c>
      <c r="O66" s="7" t="str">
        <f t="shared" si="2"/>
        <v>B66087_Trillium Lakelands DSB_2026-27 Core Ed Enrolment Forecast</v>
      </c>
      <c r="P66" s="7" t="s">
        <v>119</v>
      </c>
      <c r="Q66" s="9">
        <f t="shared" si="0"/>
        <v>0</v>
      </c>
      <c r="R66" s="9">
        <f t="shared" si="1"/>
        <v>0</v>
      </c>
    </row>
    <row r="67" spans="1:18" x14ac:dyDescent="0.25">
      <c r="A67">
        <v>26</v>
      </c>
      <c r="B67">
        <v>28</v>
      </c>
      <c r="C67">
        <v>66192</v>
      </c>
      <c r="D67" t="s">
        <v>64</v>
      </c>
      <c r="J67" s="7" t="s">
        <v>247</v>
      </c>
      <c r="K67" s="7" t="s">
        <v>248</v>
      </c>
      <c r="L67" s="7">
        <v>28</v>
      </c>
      <c r="M67" s="7">
        <v>26</v>
      </c>
      <c r="N67" s="7" t="s">
        <v>118</v>
      </c>
      <c r="O67" s="7" t="str">
        <f t="shared" si="2"/>
        <v>B66192_Upper Canada DSB_2026-27 Core Ed Enrolment Forecast</v>
      </c>
      <c r="P67" s="7" t="s">
        <v>119</v>
      </c>
      <c r="Q67" s="9">
        <f t="shared" si="0"/>
        <v>0</v>
      </c>
      <c r="R67" s="9">
        <f t="shared" si="1"/>
        <v>0</v>
      </c>
    </row>
    <row r="68" spans="1:18" x14ac:dyDescent="0.25">
      <c r="A68">
        <v>18</v>
      </c>
      <c r="B68">
        <v>20</v>
      </c>
      <c r="C68">
        <v>66117</v>
      </c>
      <c r="D68" t="s">
        <v>65</v>
      </c>
      <c r="J68" s="7" t="s">
        <v>249</v>
      </c>
      <c r="K68" s="7" t="s">
        <v>250</v>
      </c>
      <c r="L68" s="7">
        <v>20</v>
      </c>
      <c r="M68" s="7">
        <v>18</v>
      </c>
      <c r="N68" s="7" t="s">
        <v>118</v>
      </c>
      <c r="O68" s="7" t="str">
        <f t="shared" ref="O68:O74" si="3">K68&amp;"_"&amp;J68&amp;"_"&amp;$K$1</f>
        <v>B66117_Upper Grand DSB_2026-27 Core Ed Enrolment Forecast</v>
      </c>
      <c r="P68" s="7" t="s">
        <v>119</v>
      </c>
      <c r="Q68" s="9">
        <f t="shared" ref="Q68:Q74" si="4">INDEX(B:B,MATCH(VALUE(RIGHT(K68,5)),C:C,0),1)-L68</f>
        <v>0</v>
      </c>
      <c r="R68" s="9">
        <f t="shared" ref="R68:R74" si="5">VALUE(RIGHT(K68,5))-INDEX(C:C,MATCH(L68,B:B,0),1)</f>
        <v>0</v>
      </c>
    </row>
    <row r="69" spans="1:18" x14ac:dyDescent="0.25">
      <c r="A69">
        <v>49</v>
      </c>
      <c r="B69">
        <v>54</v>
      </c>
      <c r="C69">
        <v>67148</v>
      </c>
      <c r="D69" t="s">
        <v>66</v>
      </c>
      <c r="J69" s="7" t="s">
        <v>251</v>
      </c>
      <c r="K69" s="7" t="s">
        <v>252</v>
      </c>
      <c r="L69" s="7">
        <v>54</v>
      </c>
      <c r="M69" s="7">
        <v>49</v>
      </c>
      <c r="N69" s="7" t="s">
        <v>118</v>
      </c>
      <c r="O69" s="7" t="str">
        <f t="shared" si="3"/>
        <v>B67148_Waterloo Catholic DSB_2026-27 Core Ed Enrolment Forecast</v>
      </c>
      <c r="P69" s="7" t="s">
        <v>119</v>
      </c>
      <c r="Q69" s="9">
        <f t="shared" si="4"/>
        <v>0</v>
      </c>
      <c r="R69" s="9">
        <f t="shared" si="5"/>
        <v>0</v>
      </c>
    </row>
    <row r="70" spans="1:18" x14ac:dyDescent="0.25">
      <c r="A70">
        <v>24</v>
      </c>
      <c r="B70">
        <v>26</v>
      </c>
      <c r="C70">
        <v>66176</v>
      </c>
      <c r="D70" t="s">
        <v>67</v>
      </c>
      <c r="J70" s="7" t="s">
        <v>253</v>
      </c>
      <c r="K70" s="7" t="s">
        <v>254</v>
      </c>
      <c r="L70" s="7">
        <v>26</v>
      </c>
      <c r="M70" s="7">
        <v>24</v>
      </c>
      <c r="N70" s="7" t="s">
        <v>118</v>
      </c>
      <c r="O70" s="7" t="str">
        <f t="shared" si="3"/>
        <v>B66176_Waterloo Region DSB_2026-27 Core Ed Enrolment Forecast</v>
      </c>
      <c r="P70" s="7" t="s">
        <v>119</v>
      </c>
      <c r="Q70" s="9">
        <f t="shared" si="4"/>
        <v>0</v>
      </c>
      <c r="R70" s="9">
        <f t="shared" si="5"/>
        <v>0</v>
      </c>
    </row>
    <row r="71" spans="1:18" x14ac:dyDescent="0.25">
      <c r="A71">
        <v>48</v>
      </c>
      <c r="B71">
        <v>53</v>
      </c>
      <c r="C71">
        <v>67130</v>
      </c>
      <c r="D71" t="s">
        <v>68</v>
      </c>
      <c r="J71" s="7" t="s">
        <v>255</v>
      </c>
      <c r="K71" s="7" t="s">
        <v>256</v>
      </c>
      <c r="L71" s="7">
        <v>53</v>
      </c>
      <c r="M71" s="7">
        <v>48</v>
      </c>
      <c r="N71" s="7" t="s">
        <v>118</v>
      </c>
      <c r="O71" s="7" t="str">
        <f t="shared" si="3"/>
        <v>B67130_Wellington Catholic DSB_2026-27 Core Ed Enrolment Forecast</v>
      </c>
      <c r="P71" s="7" t="s">
        <v>119</v>
      </c>
      <c r="Q71" s="9">
        <f t="shared" si="4"/>
        <v>0</v>
      </c>
      <c r="R71" s="9">
        <f t="shared" si="5"/>
        <v>0</v>
      </c>
    </row>
    <row r="72" spans="1:18" x14ac:dyDescent="0.25">
      <c r="A72">
        <v>37</v>
      </c>
      <c r="B72">
        <v>42</v>
      </c>
      <c r="C72">
        <v>67024</v>
      </c>
      <c r="D72" t="s">
        <v>69</v>
      </c>
      <c r="J72" s="7" t="s">
        <v>257</v>
      </c>
      <c r="K72" s="7" t="s">
        <v>258</v>
      </c>
      <c r="L72" s="7">
        <v>42</v>
      </c>
      <c r="M72" s="7">
        <v>37</v>
      </c>
      <c r="N72" s="7" t="s">
        <v>118</v>
      </c>
      <c r="O72" s="7" t="str">
        <f t="shared" si="3"/>
        <v>B67024_Windsor-Essex Catholic DSB_2026-27 Core Ed Enrolment Forecast</v>
      </c>
      <c r="P72" s="7" t="s">
        <v>119</v>
      </c>
      <c r="Q72" s="9">
        <f t="shared" si="4"/>
        <v>0</v>
      </c>
      <c r="R72" s="9">
        <f t="shared" si="5"/>
        <v>0</v>
      </c>
    </row>
    <row r="73" spans="1:18" x14ac:dyDescent="0.25">
      <c r="A73">
        <v>42</v>
      </c>
      <c r="B73">
        <v>47</v>
      </c>
      <c r="C73">
        <v>67075</v>
      </c>
      <c r="D73" t="s">
        <v>70</v>
      </c>
      <c r="J73" s="7" t="s">
        <v>259</v>
      </c>
      <c r="K73" s="7" t="s">
        <v>260</v>
      </c>
      <c r="L73" s="7">
        <v>47</v>
      </c>
      <c r="M73" s="7">
        <v>42</v>
      </c>
      <c r="N73" s="7" t="s">
        <v>118</v>
      </c>
      <c r="O73" s="7" t="str">
        <f t="shared" si="3"/>
        <v>B67075_York Catholic DSB_2026-27 Core Ed Enrolment Forecast</v>
      </c>
      <c r="P73" s="7" t="s">
        <v>119</v>
      </c>
      <c r="Q73" s="9">
        <f t="shared" si="4"/>
        <v>0</v>
      </c>
      <c r="R73" s="9">
        <f t="shared" si="5"/>
        <v>0</v>
      </c>
    </row>
    <row r="74" spans="1:18" x14ac:dyDescent="0.25">
      <c r="A74">
        <v>16</v>
      </c>
      <c r="B74">
        <v>18</v>
      </c>
      <c r="C74">
        <v>66095</v>
      </c>
      <c r="D74" t="s">
        <v>71</v>
      </c>
      <c r="J74" s="7" t="s">
        <v>261</v>
      </c>
      <c r="K74" s="7" t="s">
        <v>262</v>
      </c>
      <c r="L74" s="7">
        <v>18</v>
      </c>
      <c r="M74" s="7">
        <v>16</v>
      </c>
      <c r="N74" s="7" t="s">
        <v>118</v>
      </c>
      <c r="O74" s="7" t="str">
        <f t="shared" si="3"/>
        <v>B66095_York Region DSB_2026-27 Core Ed Enrolment Forecast</v>
      </c>
      <c r="P74" s="7" t="s">
        <v>119</v>
      </c>
      <c r="Q74" s="9">
        <f t="shared" si="4"/>
        <v>0</v>
      </c>
      <c r="R74" s="9">
        <f t="shared" si="5"/>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B17-256F-4C27-BAD3-7C2AC07565CE}">
  <sheetPr codeName="Sheet2">
    <pageSetUpPr fitToPage="1"/>
  </sheetPr>
  <dimension ref="A1:Q35"/>
  <sheetViews>
    <sheetView tabSelected="1" topLeftCell="A12" zoomScale="70" zoomScaleNormal="70" zoomScaleSheetLayoutView="85" workbookViewId="0">
      <selection activeCell="D4" sqref="D4"/>
    </sheetView>
  </sheetViews>
  <sheetFormatPr defaultColWidth="0" defaultRowHeight="14.25" zeroHeight="1" x14ac:dyDescent="0.2"/>
  <cols>
    <col min="1" max="1" width="10.85546875" style="14" customWidth="1"/>
    <col min="2" max="2" width="5.140625" style="14" customWidth="1"/>
    <col min="3" max="3" width="65.7109375" style="14" customWidth="1"/>
    <col min="4" max="8" width="18.85546875" style="14" customWidth="1"/>
    <col min="9" max="9" width="45.85546875" style="14" customWidth="1"/>
    <col min="10" max="17" width="0" style="14" hidden="1" customWidth="1"/>
    <col min="18" max="16384" width="9.140625" style="14" hidden="1"/>
  </cols>
  <sheetData>
    <row r="1" spans="1:9" ht="15" x14ac:dyDescent="0.25">
      <c r="A1" s="40" t="s">
        <v>273</v>
      </c>
      <c r="B1" s="13"/>
      <c r="C1" s="13"/>
      <c r="D1" s="13"/>
      <c r="E1" s="13"/>
      <c r="F1" s="13"/>
      <c r="G1" s="13"/>
      <c r="H1" s="13"/>
      <c r="I1" s="13"/>
    </row>
    <row r="2" spans="1:9" ht="15.75" x14ac:dyDescent="0.25">
      <c r="A2" s="15" t="s">
        <v>72</v>
      </c>
      <c r="B2" s="16"/>
      <c r="C2" s="16"/>
      <c r="D2" s="16"/>
      <c r="E2" s="16"/>
      <c r="F2" s="16"/>
      <c r="G2" s="16"/>
      <c r="H2" s="16"/>
      <c r="I2" s="16"/>
    </row>
    <row r="3" spans="1:9" ht="15" x14ac:dyDescent="0.25">
      <c r="A3" s="16"/>
      <c r="B3" s="17" t="s">
        <v>269</v>
      </c>
      <c r="C3" s="17"/>
      <c r="D3" s="16"/>
      <c r="E3" s="16"/>
      <c r="F3" s="16"/>
      <c r="G3" s="16"/>
      <c r="H3" s="16"/>
      <c r="I3" s="16"/>
    </row>
    <row r="4" spans="1:9" ht="15" x14ac:dyDescent="0.25">
      <c r="A4" s="16" t="s">
        <v>73</v>
      </c>
      <c r="B4" s="16"/>
      <c r="C4" s="3" t="s">
        <v>98</v>
      </c>
      <c r="D4" s="17" t="s">
        <v>268</v>
      </c>
      <c r="E4" s="18"/>
      <c r="F4" s="18"/>
      <c r="G4" s="18"/>
      <c r="H4" s="18"/>
      <c r="I4" s="18"/>
    </row>
    <row r="5" spans="1:9" x14ac:dyDescent="0.2">
      <c r="A5" s="16" t="s">
        <v>74</v>
      </c>
      <c r="B5" s="16"/>
      <c r="C5" s="19" t="str">
        <f>INDEX('#PARAM_2026'!$C:$C,MATCH($C$4,'#PARAM_2026'!$D:$D,0))</f>
        <v>ATTN: Error</v>
      </c>
      <c r="D5" s="16"/>
      <c r="E5" s="18"/>
      <c r="F5" s="18"/>
      <c r="G5" s="18"/>
      <c r="H5" s="18"/>
      <c r="I5" s="18"/>
    </row>
    <row r="6" spans="1:9" x14ac:dyDescent="0.2">
      <c r="A6" s="16"/>
      <c r="B6" s="16"/>
      <c r="C6" s="16"/>
      <c r="D6" s="16" t="s">
        <v>272</v>
      </c>
      <c r="E6" s="18"/>
      <c r="F6" s="18"/>
      <c r="G6" s="18"/>
      <c r="H6" s="18"/>
      <c r="I6" s="18"/>
    </row>
    <row r="7" spans="1:9" x14ac:dyDescent="0.2">
      <c r="A7" s="16"/>
      <c r="B7" s="20" t="s">
        <v>75</v>
      </c>
      <c r="C7" s="16"/>
      <c r="D7" s="18" t="s">
        <v>267</v>
      </c>
      <c r="E7" s="18"/>
      <c r="F7" s="18"/>
      <c r="G7" s="18"/>
      <c r="H7" s="18"/>
      <c r="I7" s="18"/>
    </row>
    <row r="8" spans="1:9" ht="15" x14ac:dyDescent="0.25">
      <c r="A8" s="16"/>
      <c r="B8" s="21" t="s">
        <v>78</v>
      </c>
      <c r="C8" s="12"/>
      <c r="D8" s="18" t="s">
        <v>270</v>
      </c>
      <c r="E8" s="22"/>
      <c r="F8" s="22"/>
      <c r="G8" s="22"/>
      <c r="H8" s="22"/>
      <c r="I8" s="22"/>
    </row>
    <row r="9" spans="1:9" ht="15" x14ac:dyDescent="0.25">
      <c r="A9" s="16"/>
      <c r="B9" s="21" t="s">
        <v>77</v>
      </c>
      <c r="C9" s="12"/>
      <c r="D9" s="18" t="s">
        <v>104</v>
      </c>
      <c r="E9" s="22"/>
      <c r="F9" s="22"/>
      <c r="G9" s="22"/>
      <c r="H9" s="22"/>
      <c r="I9" s="22"/>
    </row>
    <row r="10" spans="1:9" ht="15" x14ac:dyDescent="0.25">
      <c r="A10" s="16"/>
      <c r="B10" s="21" t="s">
        <v>76</v>
      </c>
      <c r="C10" s="12"/>
      <c r="D10" s="23" t="s">
        <v>105</v>
      </c>
      <c r="E10" s="22"/>
      <c r="F10" s="22"/>
      <c r="G10" s="22"/>
      <c r="H10" s="22"/>
      <c r="I10" s="22"/>
    </row>
    <row r="11" spans="1:9" x14ac:dyDescent="0.2">
      <c r="A11" s="16"/>
      <c r="B11" s="16"/>
      <c r="C11" s="16"/>
      <c r="D11" s="23" t="s">
        <v>106</v>
      </c>
      <c r="E11" s="18"/>
      <c r="F11" s="18"/>
      <c r="G11" s="18"/>
      <c r="H11" s="18"/>
      <c r="I11" s="18"/>
    </row>
    <row r="12" spans="1:9" x14ac:dyDescent="0.2">
      <c r="A12" s="16" t="s">
        <v>108</v>
      </c>
      <c r="B12" s="16"/>
      <c r="C12" s="16" t="str">
        <f>IFERROR(INDEX('#PARAM_2026'!O:O,MATCH(INDEX('#PARAM_2026'!$B:$B,MATCH($C$4,'#PARAM_2026'!$D:$D,0),1),'#PARAM_2026'!L:L,0),1),"ATTN: Error")</f>
        <v>ATTN: Error</v>
      </c>
      <c r="D12" s="18" t="s">
        <v>107</v>
      </c>
      <c r="E12" s="18"/>
      <c r="F12" s="18"/>
      <c r="G12" s="18"/>
      <c r="H12" s="18"/>
      <c r="I12" s="18"/>
    </row>
    <row r="13" spans="1:9" x14ac:dyDescent="0.2">
      <c r="A13" s="16"/>
      <c r="B13" s="16"/>
      <c r="C13" s="16"/>
      <c r="D13" s="18" t="s">
        <v>266</v>
      </c>
      <c r="E13" s="18"/>
      <c r="F13" s="18"/>
      <c r="G13" s="18"/>
      <c r="H13" s="18"/>
      <c r="I13" s="18"/>
    </row>
    <row r="14" spans="1:9" x14ac:dyDescent="0.2">
      <c r="A14" s="16"/>
      <c r="B14" s="16"/>
      <c r="C14" s="16"/>
      <c r="D14" s="24"/>
      <c r="E14" s="24"/>
      <c r="F14" s="24"/>
      <c r="G14" s="24"/>
      <c r="H14" s="24"/>
      <c r="I14" s="24"/>
    </row>
    <row r="15" spans="1:9" ht="15" x14ac:dyDescent="0.25">
      <c r="A15" s="16"/>
      <c r="B15" s="16"/>
      <c r="C15" s="16"/>
      <c r="D15" s="17" t="str">
        <f>"The "&amp;'#PARAM_2026'!$F$2&amp;" enrolment should reflect the numbers to be submitted for the "&amp;'#PARAM_2026'!$F$2&amp;" Revised Estimates."</f>
        <v>The 2025-26 enrolment should reflect the numbers to be submitted for the 2025-26 Revised Estimates.</v>
      </c>
      <c r="E15" s="17"/>
      <c r="F15" s="17"/>
      <c r="G15" s="17"/>
      <c r="H15" s="17"/>
      <c r="I15" s="17"/>
    </row>
    <row r="16" spans="1:9" ht="15" x14ac:dyDescent="0.25">
      <c r="A16" s="16"/>
      <c r="B16" s="16"/>
      <c r="C16" s="16"/>
      <c r="D16" s="17" t="s">
        <v>103</v>
      </c>
      <c r="E16" s="22"/>
      <c r="F16" s="22"/>
      <c r="G16" s="22"/>
      <c r="H16" s="22"/>
      <c r="I16" s="22"/>
    </row>
    <row r="17" spans="1:9" x14ac:dyDescent="0.2">
      <c r="A17" s="13"/>
      <c r="B17" s="13"/>
      <c r="C17" s="13"/>
      <c r="D17" s="13"/>
      <c r="E17" s="13"/>
      <c r="F17" s="13"/>
      <c r="G17" s="13"/>
      <c r="H17" s="13"/>
      <c r="I17" s="13"/>
    </row>
    <row r="18" spans="1:9" ht="15.75" x14ac:dyDescent="0.25">
      <c r="A18" s="16"/>
      <c r="B18" s="25" t="s">
        <v>91</v>
      </c>
      <c r="C18" s="26"/>
      <c r="D18" s="26"/>
      <c r="E18" s="26"/>
      <c r="F18" s="26"/>
      <c r="G18" s="26"/>
      <c r="H18" s="26"/>
      <c r="I18" s="26"/>
    </row>
    <row r="19" spans="1:9" ht="15" x14ac:dyDescent="0.25">
      <c r="A19" s="16"/>
      <c r="B19" s="27" t="s">
        <v>94</v>
      </c>
      <c r="C19" s="26"/>
      <c r="D19" s="26"/>
      <c r="E19" s="26"/>
      <c r="F19" s="26"/>
      <c r="G19" s="26"/>
      <c r="H19" s="26"/>
      <c r="I19" s="26"/>
    </row>
    <row r="20" spans="1:9" ht="15" x14ac:dyDescent="0.25">
      <c r="A20" s="35" t="s">
        <v>274</v>
      </c>
      <c r="B20" s="35" t="s">
        <v>275</v>
      </c>
      <c r="C20" s="35" t="s">
        <v>276</v>
      </c>
      <c r="D20" s="28" t="s">
        <v>271</v>
      </c>
      <c r="E20" s="28" t="s">
        <v>277</v>
      </c>
      <c r="F20" s="28" t="s">
        <v>278</v>
      </c>
      <c r="G20" s="28" t="s">
        <v>279</v>
      </c>
      <c r="H20" s="28" t="s">
        <v>280</v>
      </c>
      <c r="I20" s="16"/>
    </row>
    <row r="21" spans="1:9" ht="15" x14ac:dyDescent="0.25">
      <c r="A21" s="36">
        <v>1</v>
      </c>
      <c r="B21" s="32" t="s">
        <v>93</v>
      </c>
      <c r="C21" s="33"/>
      <c r="D21" s="16"/>
      <c r="E21" s="16"/>
      <c r="F21" s="16"/>
      <c r="G21" s="16"/>
      <c r="H21" s="16"/>
      <c r="I21" s="16"/>
    </row>
    <row r="22" spans="1:9" ht="15" x14ac:dyDescent="0.25">
      <c r="A22" s="37">
        <v>1.1000000000000001</v>
      </c>
      <c r="B22" s="38" t="s">
        <v>84</v>
      </c>
      <c r="C22" s="34"/>
      <c r="D22" s="4"/>
      <c r="E22" s="4"/>
      <c r="F22" s="4"/>
      <c r="G22" s="4"/>
      <c r="H22" s="4"/>
      <c r="I22" s="39" t="str">
        <f>IF(AND(ISERROR(FIND(".", D22)),ISERROR(FIND(".", E22)),ISERROR(FIND(".", F22)),ISERROR(FIND(".", G22)),ISERROR(FIND(".", H22))),"","&lt;--- Please note that headcount data should be whole number. ")</f>
        <v/>
      </c>
    </row>
    <row r="23" spans="1:9" ht="15" x14ac:dyDescent="0.25">
      <c r="A23" s="37">
        <v>1.2</v>
      </c>
      <c r="B23" s="38" t="s">
        <v>85</v>
      </c>
      <c r="C23" s="34"/>
      <c r="D23" s="4"/>
      <c r="E23" s="4"/>
      <c r="F23" s="4"/>
      <c r="G23" s="4"/>
      <c r="H23" s="4"/>
      <c r="I23" s="39" t="str">
        <f>IF(AND(ISERROR(FIND(".", D23)),ISERROR(FIND(".", E23)),ISERROR(FIND(".", F23)),ISERROR(FIND(".", G23)),ISERROR(FIND(".", H23))),"","&lt;--- Please note that headcount data should be whole number. ")</f>
        <v/>
      </c>
    </row>
    <row r="24" spans="1:9" ht="15" x14ac:dyDescent="0.25">
      <c r="A24" s="36"/>
      <c r="B24" s="32"/>
      <c r="C24" s="34"/>
      <c r="D24" s="16"/>
      <c r="E24" s="16"/>
      <c r="F24" s="16"/>
      <c r="G24" s="16"/>
      <c r="H24" s="16"/>
      <c r="I24" s="16"/>
    </row>
    <row r="25" spans="1:9" ht="15" x14ac:dyDescent="0.25">
      <c r="A25" s="36">
        <v>2</v>
      </c>
      <c r="B25" s="32" t="s">
        <v>92</v>
      </c>
      <c r="C25" s="34"/>
      <c r="D25" s="16"/>
      <c r="E25" s="16"/>
      <c r="F25" s="16"/>
      <c r="G25" s="16"/>
      <c r="H25" s="16"/>
      <c r="I25" s="16"/>
    </row>
    <row r="26" spans="1:9" ht="15" x14ac:dyDescent="0.25">
      <c r="A26" s="37">
        <v>2.1</v>
      </c>
      <c r="B26" s="38" t="s">
        <v>84</v>
      </c>
      <c r="C26" s="34"/>
      <c r="D26" s="4"/>
      <c r="E26" s="4"/>
      <c r="F26" s="4"/>
      <c r="G26" s="4"/>
      <c r="H26" s="4"/>
      <c r="I26" s="29"/>
    </row>
    <row r="27" spans="1:9" ht="15" x14ac:dyDescent="0.25">
      <c r="A27" s="37">
        <v>2.2000000000000002</v>
      </c>
      <c r="B27" s="38" t="s">
        <v>85</v>
      </c>
      <c r="C27" s="34"/>
      <c r="D27" s="4"/>
      <c r="E27" s="4"/>
      <c r="F27" s="4"/>
      <c r="G27" s="4"/>
      <c r="H27" s="4"/>
      <c r="I27" s="16"/>
    </row>
    <row r="28" spans="1:9" ht="15" x14ac:dyDescent="0.25">
      <c r="A28" s="37">
        <v>2.2999999999999998</v>
      </c>
      <c r="B28" s="38" t="s">
        <v>86</v>
      </c>
      <c r="C28" s="34"/>
      <c r="D28" s="4"/>
      <c r="E28" s="4"/>
      <c r="F28" s="4"/>
      <c r="G28" s="4"/>
      <c r="H28" s="4"/>
      <c r="I28" s="16"/>
    </row>
    <row r="29" spans="1:9" ht="15" x14ac:dyDescent="0.25">
      <c r="A29" s="37">
        <v>2.4</v>
      </c>
      <c r="B29" s="38" t="s">
        <v>88</v>
      </c>
      <c r="C29" s="34"/>
      <c r="D29" s="4"/>
      <c r="E29" s="4"/>
      <c r="F29" s="4"/>
      <c r="G29" s="4"/>
      <c r="H29" s="4"/>
      <c r="I29" s="16"/>
    </row>
    <row r="30" spans="1:9" ht="15" x14ac:dyDescent="0.25">
      <c r="A30" s="37">
        <v>2.5</v>
      </c>
      <c r="B30" s="38" t="s">
        <v>89</v>
      </c>
      <c r="C30" s="34"/>
      <c r="D30" s="4"/>
      <c r="E30" s="4"/>
      <c r="F30" s="4"/>
      <c r="G30" s="4"/>
      <c r="H30" s="4"/>
      <c r="I30" s="16"/>
    </row>
    <row r="31" spans="1:9" ht="15" x14ac:dyDescent="0.25">
      <c r="A31" s="36">
        <v>2.6</v>
      </c>
      <c r="B31" s="32" t="s">
        <v>87</v>
      </c>
      <c r="C31" s="34"/>
      <c r="D31" s="30">
        <f>SUM(D29:D30)</f>
        <v>0</v>
      </c>
      <c r="E31" s="30">
        <f>SUM(E29:E30)</f>
        <v>0</v>
      </c>
      <c r="F31" s="30">
        <f>SUM(F29:F30)</f>
        <v>0</v>
      </c>
      <c r="G31" s="30">
        <f>SUM(G29:G30)</f>
        <v>0</v>
      </c>
      <c r="H31" s="30">
        <f>SUM(H29:H30)</f>
        <v>0</v>
      </c>
      <c r="I31" s="16"/>
    </row>
    <row r="32" spans="1:9" ht="15" x14ac:dyDescent="0.25">
      <c r="A32" s="36">
        <v>2.7</v>
      </c>
      <c r="B32" s="32" t="s">
        <v>95</v>
      </c>
      <c r="C32" s="34"/>
      <c r="D32" s="30">
        <f>SUM(D26:D30)</f>
        <v>0</v>
      </c>
      <c r="E32" s="30">
        <f>SUM(E26:E30)</f>
        <v>0</v>
      </c>
      <c r="F32" s="30">
        <f t="shared" ref="F32:H32" si="0">SUM(F26:F30)</f>
        <v>0</v>
      </c>
      <c r="G32" s="30">
        <f t="shared" si="0"/>
        <v>0</v>
      </c>
      <c r="H32" s="30">
        <f t="shared" si="0"/>
        <v>0</v>
      </c>
      <c r="I32" s="16"/>
    </row>
    <row r="33" spans="1:9" ht="15" x14ac:dyDescent="0.25">
      <c r="A33" s="37">
        <v>2.8</v>
      </c>
      <c r="B33" s="38" t="s">
        <v>96</v>
      </c>
      <c r="C33" s="34"/>
      <c r="D33" s="4"/>
      <c r="E33" s="4"/>
      <c r="F33" s="4"/>
      <c r="G33" s="4"/>
      <c r="H33" s="4"/>
      <c r="I33" s="16"/>
    </row>
    <row r="34" spans="1:9" ht="15" x14ac:dyDescent="0.25">
      <c r="A34" s="36">
        <v>2.9</v>
      </c>
      <c r="B34" s="32" t="s">
        <v>90</v>
      </c>
      <c r="C34" s="34"/>
      <c r="D34" s="30">
        <f>SUM(D32:D33)</f>
        <v>0</v>
      </c>
      <c r="E34" s="31">
        <f t="shared" ref="E34:H34" si="1">SUM(E32:E33)</f>
        <v>0</v>
      </c>
      <c r="F34" s="31">
        <f t="shared" si="1"/>
        <v>0</v>
      </c>
      <c r="G34" s="31">
        <f t="shared" si="1"/>
        <v>0</v>
      </c>
      <c r="H34" s="31">
        <f t="shared" si="1"/>
        <v>0</v>
      </c>
      <c r="I34" s="16"/>
    </row>
    <row r="35" spans="1:9" x14ac:dyDescent="0.2">
      <c r="A35" s="41" t="s">
        <v>281</v>
      </c>
      <c r="B35" s="41"/>
      <c r="C35" s="41"/>
      <c r="D35" s="41"/>
      <c r="E35" s="41"/>
      <c r="F35" s="41"/>
      <c r="G35" s="41"/>
      <c r="H35" s="41"/>
      <c r="I35" s="41"/>
    </row>
  </sheetData>
  <sheetProtection algorithmName="SHA-512" hashValue="nFoH2NMKCrAXd1S1vrP2v0G8pZzPST2xn2LPVA5+gYedr9JTYfRF1Z4GLLYf+CTROD5+a9qyZ+vyZqoJbGuBbg==" saltValue="bnMcYHIVqqp8TFfFUarkqA==" spinCount="100000" sheet="1" objects="1" scenarios="1"/>
  <mergeCells count="1">
    <mergeCell ref="A35:I35"/>
  </mergeCells>
  <phoneticPr fontId="16" type="noConversion"/>
  <dataValidations count="2">
    <dataValidation type="whole" operator="greaterThanOrEqual" allowBlank="1" showInputMessage="1" showErrorMessage="1" error="Please ensure that the input is whole number and greater than or equal to 0." sqref="D22:H23" xr:uid="{720DF835-5256-4078-8FB9-F0096968CC89}">
      <formula1>0</formula1>
    </dataValidation>
    <dataValidation type="decimal" operator="greaterThanOrEqual" allowBlank="1" showInputMessage="1" showErrorMessage="1" error="Please ensure that the input is greater than or equal to 0." sqref="D26:H30 D33:H33" xr:uid="{EC331063-3F78-46CA-A9F4-84545C16CA7F}">
      <formula1>0</formula1>
    </dataValidation>
  </dataValidations>
  <pageMargins left="0.7" right="0.7" top="0.75" bottom="0.75" header="0.3" footer="0.3"/>
  <pageSetup scale="5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29B377-789F-4E73-AA79-3B4FB69100BF}">
          <x14:formula1>
            <xm:f>'#PARAM_2026'!D$2:D$74</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7c7a7-201d-4fd1-b061-320e39927fa6" xsi:nil="true"/>
    <lcf76f155ced4ddcb4097134ff3c332f xmlns="8fa0fc1d-bd80-47fb-a35f-9b4442274e7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6E619CE5B0C9458323E0289773CDB2" ma:contentTypeVersion="14" ma:contentTypeDescription="Create a new document." ma:contentTypeScope="" ma:versionID="9e8f02eb97bae04ecff3b6428a779ef6">
  <xsd:schema xmlns:xsd="http://www.w3.org/2001/XMLSchema" xmlns:xs="http://www.w3.org/2001/XMLSchema" xmlns:p="http://schemas.microsoft.com/office/2006/metadata/properties" xmlns:ns2="8fa0fc1d-bd80-47fb-a35f-9b4442274e73" xmlns:ns3="b547c7a7-201d-4fd1-b061-320e39927fa6" targetNamespace="http://schemas.microsoft.com/office/2006/metadata/properties" ma:root="true" ma:fieldsID="8150ad869b6287ac261af9ec1ab92961" ns2:_="" ns3:_="">
    <xsd:import namespace="8fa0fc1d-bd80-47fb-a35f-9b4442274e73"/>
    <xsd:import namespace="b547c7a7-201d-4fd1-b061-320e39927f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fc1d-bd80-47fb-a35f-9b4442274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a9ac694-edb1-4dcf-a64a-965ed273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7c7a7-201d-4fd1-b061-320e39927fa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92e8330-1141-4ebc-a559-19060a1f332a}" ma:internalName="TaxCatchAll" ma:showField="CatchAllData" ma:web="b547c7a7-201d-4fd1-b061-320e39927f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3FA6F6-5FF8-40A5-97C1-63BB890E663A}">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b547c7a7-201d-4fd1-b061-320e39927fa6"/>
    <ds:schemaRef ds:uri="http://www.w3.org/XML/1998/namespace"/>
    <ds:schemaRef ds:uri="http://purl.org/dc/dcmitype/"/>
    <ds:schemaRef ds:uri="http://schemas.microsoft.com/office/infopath/2007/PartnerControls"/>
    <ds:schemaRef ds:uri="8fa0fc1d-bd80-47fb-a35f-9b4442274e73"/>
  </ds:schemaRefs>
</ds:datastoreItem>
</file>

<file path=customXml/itemProps2.xml><?xml version="1.0" encoding="utf-8"?>
<ds:datastoreItem xmlns:ds="http://schemas.openxmlformats.org/officeDocument/2006/customXml" ds:itemID="{48D2E87D-EBCB-4BCA-BF46-290D7F665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fc1d-bd80-47fb-a35f-9b4442274e73"/>
    <ds:schemaRef ds:uri="b547c7a7-201d-4fd1-b061-320e39927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12FD25-14C8-4972-B846-9260BBB7CFBC}">
  <ds:schemaRefs>
    <ds:schemaRef ds:uri="http://schemas.microsoft.com/sharepoint/v3/contenttype/forms"/>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#PARAM_2026</vt:lpstr>
      <vt:lpstr>Enrolment</vt:lpstr>
      <vt:lpstr>Average_Daily_Enrolment</vt:lpstr>
      <vt:lpstr>Lead_Contact</vt:lpstr>
      <vt:lpstr>Enrolment!Print_Area</vt:lpstr>
      <vt:lpstr>Total_Headcount</vt:lpstr>
      <vt:lpstr>Total_School_Enrolment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Board Submission ENGLISH</dc:title>
  <dc:creator>Lim, Emmanuel (Miko) (EDU)</dc:creator>
  <cp:lastModifiedBy>Xiao, Ruilin (pearl) (EDU)</cp:lastModifiedBy>
  <cp:lastPrinted>2019-09-17T14:42:11Z</cp:lastPrinted>
  <dcterms:created xsi:type="dcterms:W3CDTF">2019-09-13T18:33:46Z</dcterms:created>
  <dcterms:modified xsi:type="dcterms:W3CDTF">2025-08-29T17:16:26Z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0x010100276E619CE5B0C9458323E0289773CDB2</vt:lpwstr>
  </property>
  <property fmtid="{D5CDD505-2E9C-101B-9397-08002B2CF9AE}" pid="4" name="MSIP_Label_034a106e-6316-442c-ad35-738afd673d2b_Enabled">
    <vt:lpwstr>true</vt:lpwstr>
  </property>
  <property fmtid="{D5CDD505-2E9C-101B-9397-08002B2CF9AE}" pid="5" name="MSIP_Label_034a106e-6316-442c-ad35-738afd673d2b_SetDate">
    <vt:lpwstr>2022-08-12T18:02:32Z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