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Reporting Entity  (STR-REP-001-F10A)\2021-22\Policy\Covid Funding 2021-22\Template\SS funding updates DN\"/>
    </mc:Choice>
  </mc:AlternateContent>
  <xr:revisionPtr revIDLastSave="0" documentId="8_{A60130F3-8291-4D0D-8348-0918A1DDF670}" xr6:coauthVersionLast="47" xr6:coauthVersionMax="47" xr10:uidLastSave="{00000000-0000-0000-0000-000000000000}"/>
  <bookViews>
    <workbookView xWindow="-120" yWindow="-120" windowWidth="19440" windowHeight="15000" xr2:uid="{E7A3AF2A-E439-4076-929F-FF2C4C2BAE1B}"/>
  </bookViews>
  <sheets>
    <sheet name="Appendix EN (Updated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8" i="1" l="1"/>
  <c r="D51" i="1"/>
  <c r="D54" i="1" s="1"/>
  <c r="D56" i="1" s="1"/>
  <c r="D60" i="1" s="1"/>
  <c r="D48" i="1"/>
  <c r="D40" i="1"/>
  <c r="D34" i="1"/>
  <c r="D22" i="1"/>
  <c r="D26" i="1" s="1"/>
  <c r="D14" i="1"/>
  <c r="D64" i="1" s="1"/>
  <c r="D32" i="1" l="1"/>
  <c r="D36" i="1" s="1"/>
  <c r="D74" i="1" s="1"/>
  <c r="D29" i="1"/>
  <c r="D62" i="1" s="1"/>
  <c r="D66" i="1" s="1"/>
  <c r="D72" i="1" s="1"/>
  <c r="D70" i="1"/>
  <c r="D76" i="1" s="1"/>
</calcChain>
</file>

<file path=xl/sharedStrings.xml><?xml version="1.0" encoding="utf-8"?>
<sst xmlns="http://schemas.openxmlformats.org/spreadsheetml/2006/main" count="70" uniqueCount="67">
  <si>
    <t>Appendix A: Updated Illustrative Example</t>
  </si>
  <si>
    <t>Accumulated Surplus (Deficit) Balance for the Purpose of Calculating Stabilization COVID-19 Support Funding</t>
  </si>
  <si>
    <t>2020-21 accumulated surplus / (deficit) available for compliance ending balance</t>
  </si>
  <si>
    <t>…2020-21, schedule 5, item 3, column 4 (FO Active)</t>
  </si>
  <si>
    <t>Retirement gratuities</t>
  </si>
  <si>
    <t>…2020-21, schedule 5, item 2.1, column 4 (FO Active)</t>
  </si>
  <si>
    <t>Committed sinking fund interest earned</t>
  </si>
  <si>
    <t>…2020-21, schedule 5, item 2.8.1, column 4 (FO Active)</t>
  </si>
  <si>
    <t>Committed capital projects</t>
  </si>
  <si>
    <t>…2020-21, Schedule 5, item 2.8.2, column 4 (FO Active)</t>
  </si>
  <si>
    <t>Ministry adjustments</t>
  </si>
  <si>
    <t xml:space="preserve">Available accumulated surplus/(deficit) balance for the purpose of calculating Stabilization COVID-19 Support Funding </t>
  </si>
  <si>
    <r>
      <t>...Item 1.0 - Item 1.1  - Item 1.2 - Item 1.3 +</t>
    </r>
    <r>
      <rPr>
        <sz val="11"/>
        <rFont val="Calibri"/>
        <family val="2"/>
      </rPr>
      <t xml:space="preserve"> Item 1.4, zero if negative</t>
    </r>
  </si>
  <si>
    <t>2021-22 Reserve Access for the Purpose of Calculating COVID-19 Support Funding</t>
  </si>
  <si>
    <t xml:space="preserve">2021-22 In-year (surplus)/deficit for compliance purposes </t>
  </si>
  <si>
    <t>…2021-22, compliance report, item 1.3 (enter surplus as negative, deficit as positive)</t>
  </si>
  <si>
    <t xml:space="preserve">Operating allocation to be used in compliance calculation </t>
  </si>
  <si>
    <t>…2021-22, compliance report, item 1.7 (from section 1A, item 1.92)</t>
  </si>
  <si>
    <t xml:space="preserve">Maximum allowed reserve access for  the purpose of calculating COVID-19 Support Funding </t>
  </si>
  <si>
    <t>…2% of item 2.1</t>
  </si>
  <si>
    <t xml:space="preserve">Board funded COVID-19 expenses </t>
  </si>
  <si>
    <t>...2021-22, schedule 9.1, item 5 (enter as positive)</t>
  </si>
  <si>
    <t>2021-22 reserve access for the purpose of calculating of COVID-19 Support Funding</t>
  </si>
  <si>
    <t>… least of item 2.0, 2.2, 2.3</t>
  </si>
  <si>
    <t>2021-22 reserve access to be used in the calculation of COVID-19 Support Funding</t>
  </si>
  <si>
    <t>Stabilization COVID-19 Support Funding Calculation</t>
  </si>
  <si>
    <t>2.7.1</t>
  </si>
  <si>
    <t>2021-22 reserve access for the purpose of calculating COVID-19 Support Funding</t>
  </si>
  <si>
    <r>
      <t>… item 2</t>
    </r>
    <r>
      <rPr>
        <sz val="11"/>
        <rFont val="Calibri"/>
        <family val="2"/>
      </rPr>
      <t>.7</t>
    </r>
  </si>
  <si>
    <t xml:space="preserve">Available accumulated surplus </t>
  </si>
  <si>
    <t>…item 1.5</t>
  </si>
  <si>
    <t>Eligible Stabilization COVID19 Support Funding</t>
  </si>
  <si>
    <r>
      <t xml:space="preserve">…item </t>
    </r>
    <r>
      <rPr>
        <sz val="11"/>
        <rFont val="Calibri"/>
        <family val="2"/>
      </rPr>
      <t xml:space="preserve">2.7.1 </t>
    </r>
    <r>
      <rPr>
        <sz val="11"/>
        <rFont val="Calibri"/>
        <family val="2"/>
        <scheme val="minor"/>
      </rPr>
      <t>minus item 2.8, zero if negative</t>
    </r>
  </si>
  <si>
    <t>COVID-19 Expenses To be Funded Through School Board Reserve</t>
  </si>
  <si>
    <r>
      <t xml:space="preserve">2020-21 in-year (surplus)/deficit for compliance purposes </t>
    </r>
    <r>
      <rPr>
        <sz val="11"/>
        <rFont val="Calibri"/>
        <family val="2"/>
      </rPr>
      <t>(including COVID-19 expense) less ministry adjustments</t>
    </r>
  </si>
  <si>
    <r>
      <t>…2020-21, compliance report, item 1.3 (FO Active)</t>
    </r>
    <r>
      <rPr>
        <sz val="11"/>
        <rFont val="Calibri"/>
        <family val="2"/>
      </rPr>
      <t xml:space="preserve"> less item 1.4</t>
    </r>
  </si>
  <si>
    <t>2020-21 board funded COVID-19 expenses</t>
  </si>
  <si>
    <t>…2020-21, compliance report, item 1.5 (FO Active)</t>
  </si>
  <si>
    <t>2020-21 Operating allocation for compliance purpose</t>
  </si>
  <si>
    <t>…2020-21, compliance report, item 1.7 (FO Active)</t>
  </si>
  <si>
    <t>2% of 2020-21 operating allocation</t>
  </si>
  <si>
    <t>…2% times item 3.3</t>
  </si>
  <si>
    <t>Reserve access for the safe operation of schools in 2020-21</t>
  </si>
  <si>
    <r>
      <t xml:space="preserve">…the lesser of item 3.1, 3.2 </t>
    </r>
    <r>
      <rPr>
        <sz val="11"/>
        <rFont val="Calibri"/>
        <family val="2"/>
      </rPr>
      <t>and 3.4</t>
    </r>
  </si>
  <si>
    <t>2020-21 reserve access for safe operation of school as a percentage of operating allocation</t>
  </si>
  <si>
    <t>...Item 3.5 / Item 3.3</t>
  </si>
  <si>
    <t>2021-22 COVID-19 expenses to be funded by school board reserves as percentage of operating allocation</t>
  </si>
  <si>
    <r>
      <t xml:space="preserve">…2% less item </t>
    </r>
    <r>
      <rPr>
        <sz val="11"/>
        <rFont val="Calibri"/>
        <family val="2"/>
      </rPr>
      <t>3.6</t>
    </r>
    <r>
      <rPr>
        <sz val="11"/>
        <rFont val="Calibri"/>
        <family val="2"/>
        <scheme val="minor"/>
      </rPr>
      <t>, zero if negative</t>
    </r>
  </si>
  <si>
    <t xml:space="preserve">2021-22 operating allocation </t>
  </si>
  <si>
    <t>...item 2.1</t>
  </si>
  <si>
    <t xml:space="preserve">2021-22 COVID-19 expense to be first funded by school board reserves </t>
  </si>
  <si>
    <r>
      <t>…item 3</t>
    </r>
    <r>
      <rPr>
        <sz val="11"/>
        <rFont val="Calibri"/>
        <family val="2"/>
      </rPr>
      <t>.7</t>
    </r>
    <r>
      <rPr>
        <sz val="11"/>
        <rFont val="Calibri"/>
        <family val="2"/>
        <scheme val="minor"/>
      </rPr>
      <t xml:space="preserve"> times item 3.8</t>
    </r>
  </si>
  <si>
    <t>3.9.1</t>
  </si>
  <si>
    <t>…item 2.7</t>
  </si>
  <si>
    <t>3.10</t>
  </si>
  <si>
    <t>Opening balance of available accumulated surplus for COVID-19 expenses</t>
  </si>
  <si>
    <t>… item 1.5</t>
  </si>
  <si>
    <t>COVID-19 expenses to be funded by school board reserves</t>
  </si>
  <si>
    <t>…lesser of item 3.9, Item 3.9.1 and item 3.10</t>
  </si>
  <si>
    <t>Supplemental COVID-19 Support Funding Calculation</t>
  </si>
  <si>
    <t xml:space="preserve">2021-22 reserve access for the purpose of calculating COVID-19 Support Funding </t>
  </si>
  <si>
    <r>
      <t>…item 2.</t>
    </r>
    <r>
      <rPr>
        <sz val="11"/>
        <rFont val="Calibri"/>
        <family val="2"/>
      </rPr>
      <t>7</t>
    </r>
  </si>
  <si>
    <t>…item 3.11</t>
  </si>
  <si>
    <t>Stabilization COVID-19 Support Funding</t>
  </si>
  <si>
    <r>
      <t>…item 2</t>
    </r>
    <r>
      <rPr>
        <sz val="11"/>
        <rFont val="Calibri"/>
        <family val="2"/>
      </rPr>
      <t>.9</t>
    </r>
  </si>
  <si>
    <t>Supplemental COVID-19 Support Funding</t>
  </si>
  <si>
    <t>…item 4.0 less item 4.1 and 4.2, zero if negative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</si>
</sst>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-;\-* #,##0_-;_-* &quot;-&quot;??_-;_-@_-"/>
    <numFmt numFmtId="165" formatCode="0.0"/>
    <numFmt numFmtId="166" formatCode="_(* #,##0.00_);_(* \(#,##0.00\);_(* &quot;-&quot;??_);_(@_)"/>
    <numFmt numFmtId="167" formatCode="0.00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164" fontId="3" fillId="0" borderId="0" xfId="0" applyNumberFormat="1" applyFont="1" applyAlignment="1">
      <alignment horizontal="right" vertical="top"/>
    </xf>
    <xf numFmtId="0" fontId="3" fillId="0" borderId="0" xfId="0" applyFont="1" applyAlignment="1">
      <alignment vertical="top"/>
    </xf>
    <xf numFmtId="0" fontId="4" fillId="2" borderId="1" xfId="0" applyFont="1" applyFill="1" applyBorder="1" applyAlignment="1">
      <alignment vertical="top"/>
    </xf>
    <xf numFmtId="0" fontId="3" fillId="2" borderId="2" xfId="0" applyFont="1" applyFill="1" applyBorder="1" applyAlignment="1">
      <alignment vertical="top"/>
    </xf>
    <xf numFmtId="164" fontId="3" fillId="2" borderId="3" xfId="0" applyNumberFormat="1" applyFont="1" applyFill="1" applyBorder="1" applyAlignment="1">
      <alignment horizontal="right" vertical="top"/>
    </xf>
    <xf numFmtId="0" fontId="4" fillId="0" borderId="0" xfId="0" applyFont="1" applyAlignment="1">
      <alignment vertical="top"/>
    </xf>
    <xf numFmtId="0" fontId="3" fillId="2" borderId="4" xfId="0" applyFont="1" applyFill="1" applyBorder="1" applyAlignment="1">
      <alignment vertical="top"/>
    </xf>
    <xf numFmtId="0" fontId="3" fillId="2" borderId="0" xfId="0" applyFont="1" applyFill="1" applyAlignment="1">
      <alignment vertical="top" wrapText="1"/>
    </xf>
    <xf numFmtId="164" fontId="3" fillId="2" borderId="5" xfId="0" applyNumberFormat="1" applyFont="1" applyFill="1" applyBorder="1" applyAlignment="1">
      <alignment horizontal="right" vertical="top"/>
    </xf>
    <xf numFmtId="165" fontId="3" fillId="2" borderId="4" xfId="0" applyNumberFormat="1" applyFont="1" applyFill="1" applyBorder="1" applyAlignment="1">
      <alignment vertical="top"/>
    </xf>
    <xf numFmtId="0" fontId="3" fillId="2" borderId="0" xfId="0" applyFont="1" applyFill="1" applyAlignment="1">
      <alignment horizontal="left" vertical="top" wrapText="1"/>
    </xf>
    <xf numFmtId="164" fontId="3" fillId="2" borderId="5" xfId="1" applyNumberFormat="1" applyFont="1" applyFill="1" applyBorder="1" applyAlignment="1">
      <alignment horizontal="right" vertical="top"/>
    </xf>
    <xf numFmtId="164" fontId="4" fillId="2" borderId="5" xfId="1" applyNumberFormat="1" applyFont="1" applyFill="1" applyBorder="1" applyAlignment="1">
      <alignment horizontal="right" vertical="top"/>
    </xf>
    <xf numFmtId="0" fontId="3" fillId="2" borderId="6" xfId="0" applyFont="1" applyFill="1" applyBorder="1" applyAlignment="1">
      <alignment vertical="top"/>
    </xf>
    <xf numFmtId="0" fontId="3" fillId="2" borderId="7" xfId="0" applyFont="1" applyFill="1" applyBorder="1" applyAlignment="1">
      <alignment horizontal="left" vertical="top" wrapText="1"/>
    </xf>
    <xf numFmtId="164" fontId="3" fillId="2" borderId="8" xfId="1" applyNumberFormat="1" applyFont="1" applyFill="1" applyBorder="1" applyAlignment="1">
      <alignment horizontal="right" vertical="top"/>
    </xf>
    <xf numFmtId="0" fontId="3" fillId="0" borderId="0" xfId="0" applyFont="1" applyAlignment="1">
      <alignment horizontal="left" vertical="top" wrapText="1"/>
    </xf>
    <xf numFmtId="164" fontId="3" fillId="0" borderId="0" xfId="1" applyNumberFormat="1" applyFont="1" applyBorder="1" applyAlignment="1">
      <alignment horizontal="right" vertical="top"/>
    </xf>
    <xf numFmtId="0" fontId="3" fillId="2" borderId="2" xfId="0" applyFont="1" applyFill="1" applyBorder="1" applyAlignment="1">
      <alignment horizontal="left" vertical="top"/>
    </xf>
    <xf numFmtId="164" fontId="3" fillId="2" borderId="3" xfId="1" applyNumberFormat="1" applyFont="1" applyFill="1" applyBorder="1" applyAlignment="1">
      <alignment horizontal="right" vertical="top"/>
    </xf>
    <xf numFmtId="164" fontId="4" fillId="2" borderId="5" xfId="0" applyNumberFormat="1" applyFont="1" applyFill="1" applyBorder="1" applyAlignment="1">
      <alignment horizontal="right" vertical="top"/>
    </xf>
    <xf numFmtId="164" fontId="4" fillId="2" borderId="8" xfId="0" applyNumberFormat="1" applyFont="1" applyFill="1" applyBorder="1" applyAlignment="1">
      <alignment horizontal="right" vertical="top"/>
    </xf>
    <xf numFmtId="0" fontId="4" fillId="3" borderId="1" xfId="0" applyFont="1" applyFill="1" applyBorder="1" applyAlignment="1">
      <alignment vertical="top"/>
    </xf>
    <xf numFmtId="0" fontId="3" fillId="3" borderId="2" xfId="0" applyFont="1" applyFill="1" applyBorder="1" applyAlignment="1">
      <alignment vertical="top"/>
    </xf>
    <xf numFmtId="164" fontId="3" fillId="3" borderId="3" xfId="0" applyNumberFormat="1" applyFont="1" applyFill="1" applyBorder="1" applyAlignment="1">
      <alignment horizontal="right" vertical="top"/>
    </xf>
    <xf numFmtId="0" fontId="3" fillId="3" borderId="4" xfId="0" applyFont="1" applyFill="1" applyBorder="1" applyAlignment="1">
      <alignment horizontal="right" vertical="top"/>
    </xf>
    <xf numFmtId="0" fontId="3" fillId="3" borderId="0" xfId="0" applyFont="1" applyFill="1" applyAlignment="1">
      <alignment horizontal="left" vertical="top" wrapText="1"/>
    </xf>
    <xf numFmtId="164" fontId="3" fillId="3" borderId="5" xfId="0" applyNumberFormat="1" applyFont="1" applyFill="1" applyBorder="1" applyAlignment="1">
      <alignment horizontal="right" vertical="top"/>
    </xf>
    <xf numFmtId="0" fontId="3" fillId="3" borderId="4" xfId="0" applyFont="1" applyFill="1" applyBorder="1" applyAlignment="1">
      <alignment vertical="top"/>
    </xf>
    <xf numFmtId="165" fontId="3" fillId="3" borderId="4" xfId="0" applyNumberFormat="1" applyFont="1" applyFill="1" applyBorder="1" applyAlignment="1">
      <alignment vertical="top"/>
    </xf>
    <xf numFmtId="0" fontId="3" fillId="3" borderId="0" xfId="0" applyFont="1" applyFill="1" applyAlignment="1">
      <alignment vertical="top" wrapText="1"/>
    </xf>
    <xf numFmtId="0" fontId="3" fillId="3" borderId="6" xfId="0" applyFont="1" applyFill="1" applyBorder="1" applyAlignment="1">
      <alignment vertical="top"/>
    </xf>
    <xf numFmtId="0" fontId="3" fillId="3" borderId="7" xfId="0" applyFont="1" applyFill="1" applyBorder="1" applyAlignment="1">
      <alignment vertical="top" wrapText="1"/>
    </xf>
    <xf numFmtId="164" fontId="3" fillId="3" borderId="8" xfId="0" applyNumberFormat="1" applyFont="1" applyFill="1" applyBorder="1" applyAlignment="1">
      <alignment horizontal="right" vertical="top"/>
    </xf>
    <xf numFmtId="0" fontId="4" fillId="0" borderId="1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164" fontId="3" fillId="0" borderId="3" xfId="0" applyNumberFormat="1" applyFont="1" applyBorder="1" applyAlignment="1">
      <alignment horizontal="right" vertical="top"/>
    </xf>
    <xf numFmtId="165" fontId="3" fillId="0" borderId="4" xfId="0" applyNumberFormat="1" applyFont="1" applyBorder="1" applyAlignment="1">
      <alignment vertical="top"/>
    </xf>
    <xf numFmtId="164" fontId="3" fillId="0" borderId="5" xfId="1" applyNumberFormat="1" applyFont="1" applyFill="1" applyBorder="1" applyAlignment="1">
      <alignment horizontal="right" vertical="top"/>
    </xf>
    <xf numFmtId="164" fontId="3" fillId="0" borderId="0" xfId="1" applyNumberFormat="1" applyFont="1" applyAlignment="1">
      <alignment vertical="top"/>
    </xf>
    <xf numFmtId="0" fontId="3" fillId="0" borderId="4" xfId="0" applyFont="1" applyBorder="1" applyAlignment="1">
      <alignment vertical="top"/>
    </xf>
    <xf numFmtId="9" fontId="3" fillId="0" borderId="0" xfId="0" applyNumberFormat="1" applyFont="1" applyAlignment="1">
      <alignment horizontal="left" wrapText="1"/>
    </xf>
    <xf numFmtId="164" fontId="3" fillId="0" borderId="5" xfId="0" applyNumberFormat="1" applyFont="1" applyBorder="1" applyAlignment="1">
      <alignment horizontal="right" vertical="top"/>
    </xf>
    <xf numFmtId="0" fontId="3" fillId="0" borderId="0" xfId="0" applyFont="1" applyAlignment="1">
      <alignment horizontal="left" wrapText="1"/>
    </xf>
    <xf numFmtId="167" fontId="3" fillId="0" borderId="5" xfId="2" applyNumberFormat="1" applyFont="1" applyFill="1" applyBorder="1" applyAlignment="1">
      <alignment horizontal="right" vertical="top"/>
    </xf>
    <xf numFmtId="164" fontId="3" fillId="0" borderId="5" xfId="2" applyNumberFormat="1" applyFont="1" applyFill="1" applyBorder="1" applyAlignment="1">
      <alignment horizontal="right" vertical="top"/>
    </xf>
    <xf numFmtId="0" fontId="3" fillId="0" borderId="4" xfId="0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4" xfId="0" quotePrefix="1" applyFont="1" applyBorder="1" applyAlignment="1">
      <alignment horizontal="right" vertical="top"/>
    </xf>
    <xf numFmtId="2" fontId="3" fillId="0" borderId="4" xfId="0" applyNumberFormat="1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3" fillId="0" borderId="7" xfId="0" applyFont="1" applyBorder="1" applyAlignment="1">
      <alignment horizontal="left" vertical="top" wrapText="1"/>
    </xf>
    <xf numFmtId="164" fontId="3" fillId="0" borderId="8" xfId="2" applyNumberFormat="1" applyFont="1" applyFill="1" applyBorder="1" applyAlignment="1">
      <alignment horizontal="right" vertical="top"/>
    </xf>
    <xf numFmtId="164" fontId="3" fillId="0" borderId="0" xfId="2" applyNumberFormat="1" applyFont="1" applyFill="1" applyBorder="1" applyAlignment="1">
      <alignment horizontal="right" vertical="top"/>
    </xf>
    <xf numFmtId="164" fontId="3" fillId="3" borderId="5" xfId="2" applyNumberFormat="1" applyFont="1" applyFill="1" applyBorder="1" applyAlignment="1">
      <alignment horizontal="right" vertical="top"/>
    </xf>
    <xf numFmtId="0" fontId="3" fillId="3" borderId="7" xfId="0" applyFont="1" applyFill="1" applyBorder="1" applyAlignment="1">
      <alignment horizontal="left" vertical="top" wrapText="1"/>
    </xf>
    <xf numFmtId="164" fontId="3" fillId="3" borderId="8" xfId="2" applyNumberFormat="1" applyFont="1" applyFill="1" applyBorder="1" applyAlignment="1">
      <alignment horizontal="right"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EDD58-1497-4213-9E96-CA199EA4F88B}">
  <sheetPr>
    <tabColor rgb="FF002060"/>
  </sheetPr>
  <dimension ref="B1:H79"/>
  <sheetViews>
    <sheetView showGridLines="0" tabSelected="1" zoomScale="91" zoomScaleNormal="91" workbookViewId="0">
      <selection activeCell="D76" sqref="D76"/>
    </sheetView>
  </sheetViews>
  <sheetFormatPr defaultColWidth="9.140625" defaultRowHeight="15" x14ac:dyDescent="0.25"/>
  <cols>
    <col min="1" max="2" width="9.140625" style="4"/>
    <col min="3" max="3" width="75.140625" style="2" customWidth="1"/>
    <col min="4" max="4" width="15.5703125" style="3" customWidth="1"/>
    <col min="5" max="16384" width="9.140625" style="4"/>
  </cols>
  <sheetData>
    <row r="1" spans="2:5" ht="15.75" x14ac:dyDescent="0.25">
      <c r="B1" s="1" t="s">
        <v>0</v>
      </c>
    </row>
    <row r="2" spans="2:5" ht="15.75" thickBot="1" x14ac:dyDescent="0.3"/>
    <row r="3" spans="2:5" x14ac:dyDescent="0.25">
      <c r="B3" s="5" t="s">
        <v>1</v>
      </c>
      <c r="C3" s="6"/>
      <c r="D3" s="7"/>
      <c r="E3" s="8"/>
    </row>
    <row r="4" spans="2:5" x14ac:dyDescent="0.25">
      <c r="B4" s="9"/>
      <c r="C4" s="10"/>
      <c r="D4" s="11"/>
      <c r="E4" s="8"/>
    </row>
    <row r="5" spans="2:5" x14ac:dyDescent="0.25">
      <c r="B5" s="12">
        <v>1</v>
      </c>
      <c r="C5" s="13" t="s">
        <v>2</v>
      </c>
      <c r="D5" s="14">
        <v>140000000</v>
      </c>
    </row>
    <row r="6" spans="2:5" x14ac:dyDescent="0.25">
      <c r="B6" s="9"/>
      <c r="C6" s="13" t="s">
        <v>3</v>
      </c>
      <c r="D6" s="14"/>
    </row>
    <row r="7" spans="2:5" x14ac:dyDescent="0.25">
      <c r="B7" s="9">
        <v>1.1000000000000001</v>
      </c>
      <c r="C7" s="10" t="s">
        <v>4</v>
      </c>
      <c r="D7" s="14">
        <v>25000000</v>
      </c>
    </row>
    <row r="8" spans="2:5" x14ac:dyDescent="0.25">
      <c r="B8" s="9"/>
      <c r="C8" s="13" t="s">
        <v>5</v>
      </c>
      <c r="D8" s="14"/>
    </row>
    <row r="9" spans="2:5" x14ac:dyDescent="0.25">
      <c r="B9" s="9">
        <v>1.2</v>
      </c>
      <c r="C9" s="10" t="s">
        <v>6</v>
      </c>
      <c r="D9" s="14">
        <v>60000000</v>
      </c>
    </row>
    <row r="10" spans="2:5" x14ac:dyDescent="0.25">
      <c r="B10" s="9"/>
      <c r="C10" s="13" t="s">
        <v>7</v>
      </c>
      <c r="D10" s="14"/>
    </row>
    <row r="11" spans="2:5" x14ac:dyDescent="0.25">
      <c r="B11" s="9">
        <v>1.3</v>
      </c>
      <c r="C11" s="10" t="s">
        <v>8</v>
      </c>
      <c r="D11" s="14">
        <v>15000000</v>
      </c>
    </row>
    <row r="12" spans="2:5" x14ac:dyDescent="0.25">
      <c r="B12" s="9"/>
      <c r="C12" s="13" t="s">
        <v>9</v>
      </c>
      <c r="D12" s="14"/>
    </row>
    <row r="13" spans="2:5" x14ac:dyDescent="0.25">
      <c r="B13" s="9">
        <v>1.4</v>
      </c>
      <c r="C13" s="13" t="s">
        <v>10</v>
      </c>
      <c r="D13" s="14">
        <v>0</v>
      </c>
    </row>
    <row r="14" spans="2:5" ht="30" x14ac:dyDescent="0.25">
      <c r="B14" s="9">
        <v>1.5</v>
      </c>
      <c r="C14" s="13" t="s">
        <v>11</v>
      </c>
      <c r="D14" s="15">
        <f>MAX(D5-D7-D9-D11+D13,0)</f>
        <v>40000000</v>
      </c>
    </row>
    <row r="15" spans="2:5" ht="15.75" thickBot="1" x14ac:dyDescent="0.3">
      <c r="B15" s="16"/>
      <c r="C15" s="17" t="s">
        <v>12</v>
      </c>
      <c r="D15" s="18"/>
    </row>
    <row r="16" spans="2:5" ht="15.75" thickBot="1" x14ac:dyDescent="0.3">
      <c r="C16" s="19"/>
      <c r="D16" s="20"/>
    </row>
    <row r="17" spans="2:4" x14ac:dyDescent="0.25">
      <c r="B17" s="5" t="s">
        <v>13</v>
      </c>
      <c r="C17" s="21"/>
      <c r="D17" s="22"/>
    </row>
    <row r="18" spans="2:4" x14ac:dyDescent="0.25">
      <c r="B18" s="12">
        <v>2</v>
      </c>
      <c r="C18" s="10" t="s">
        <v>14</v>
      </c>
      <c r="D18" s="11">
        <v>10790000.000000002</v>
      </c>
    </row>
    <row r="19" spans="2:4" ht="15.75" customHeight="1" x14ac:dyDescent="0.25">
      <c r="B19" s="9"/>
      <c r="C19" s="10" t="s">
        <v>15</v>
      </c>
      <c r="D19" s="11"/>
    </row>
    <row r="20" spans="2:4" x14ac:dyDescent="0.25">
      <c r="B20" s="9">
        <v>2.1</v>
      </c>
      <c r="C20" s="10" t="s">
        <v>16</v>
      </c>
      <c r="D20" s="14">
        <v>830000000</v>
      </c>
    </row>
    <row r="21" spans="2:4" x14ac:dyDescent="0.25">
      <c r="B21" s="9"/>
      <c r="C21" s="13" t="s">
        <v>17</v>
      </c>
      <c r="D21" s="11"/>
    </row>
    <row r="22" spans="2:4" ht="30" x14ac:dyDescent="0.25">
      <c r="B22" s="9">
        <v>2.2000000000000002</v>
      </c>
      <c r="C22" s="13" t="s">
        <v>18</v>
      </c>
      <c r="D22" s="11">
        <f>2%*D20</f>
        <v>16600000</v>
      </c>
    </row>
    <row r="23" spans="2:4" x14ac:dyDescent="0.25">
      <c r="B23" s="9"/>
      <c r="C23" s="13" t="s">
        <v>19</v>
      </c>
      <c r="D23" s="11"/>
    </row>
    <row r="24" spans="2:4" x14ac:dyDescent="0.25">
      <c r="B24" s="9">
        <v>2.2999999999999998</v>
      </c>
      <c r="C24" s="10" t="s">
        <v>20</v>
      </c>
      <c r="D24" s="11">
        <v>9000000</v>
      </c>
    </row>
    <row r="25" spans="2:4" x14ac:dyDescent="0.25">
      <c r="B25" s="9"/>
      <c r="C25" s="10" t="s">
        <v>21</v>
      </c>
      <c r="D25" s="11"/>
    </row>
    <row r="26" spans="2:4" ht="15" customHeight="1" x14ac:dyDescent="0.25">
      <c r="B26" s="9">
        <v>2.5</v>
      </c>
      <c r="C26" s="13" t="s">
        <v>22</v>
      </c>
      <c r="D26" s="11">
        <f>MIN(D18,D22,D24)</f>
        <v>9000000</v>
      </c>
    </row>
    <row r="27" spans="2:4" ht="16.5" customHeight="1" x14ac:dyDescent="0.25">
      <c r="B27" s="9"/>
      <c r="C27" s="13" t="s">
        <v>23</v>
      </c>
      <c r="D27" s="23"/>
    </row>
    <row r="28" spans="2:4" ht="16.5" customHeight="1" x14ac:dyDescent="0.25">
      <c r="B28" s="9">
        <v>2.6</v>
      </c>
      <c r="C28" s="13" t="s">
        <v>10</v>
      </c>
      <c r="D28" s="23">
        <v>0</v>
      </c>
    </row>
    <row r="29" spans="2:4" ht="16.5" customHeight="1" thickBot="1" x14ac:dyDescent="0.3">
      <c r="B29" s="16">
        <v>2.7</v>
      </c>
      <c r="C29" s="17" t="s">
        <v>24</v>
      </c>
      <c r="D29" s="24">
        <f>D26+D28</f>
        <v>9000000</v>
      </c>
    </row>
    <row r="30" spans="2:4" ht="15.75" thickBot="1" x14ac:dyDescent="0.3"/>
    <row r="31" spans="2:4" x14ac:dyDescent="0.25">
      <c r="B31" s="25" t="s">
        <v>25</v>
      </c>
      <c r="C31" s="26"/>
      <c r="D31" s="27"/>
    </row>
    <row r="32" spans="2:4" x14ac:dyDescent="0.25">
      <c r="B32" s="28" t="s">
        <v>26</v>
      </c>
      <c r="C32" s="29" t="s">
        <v>27</v>
      </c>
      <c r="D32" s="30">
        <f>D26</f>
        <v>9000000</v>
      </c>
    </row>
    <row r="33" spans="2:8" x14ac:dyDescent="0.25">
      <c r="B33" s="31"/>
      <c r="C33" s="29" t="s">
        <v>28</v>
      </c>
      <c r="D33" s="30"/>
    </row>
    <row r="34" spans="2:8" x14ac:dyDescent="0.25">
      <c r="B34" s="32">
        <v>2.8</v>
      </c>
      <c r="C34" s="33" t="s">
        <v>29</v>
      </c>
      <c r="D34" s="30">
        <f>D14</f>
        <v>40000000</v>
      </c>
    </row>
    <row r="35" spans="2:8" x14ac:dyDescent="0.25">
      <c r="B35" s="32"/>
      <c r="C35" s="33" t="s">
        <v>30</v>
      </c>
      <c r="D35" s="30"/>
    </row>
    <row r="36" spans="2:8" x14ac:dyDescent="0.25">
      <c r="B36" s="31">
        <v>2.9</v>
      </c>
      <c r="C36" s="33" t="s">
        <v>31</v>
      </c>
      <c r="D36" s="30">
        <f>MAX(D32-D34,0)</f>
        <v>0</v>
      </c>
    </row>
    <row r="37" spans="2:8" ht="15.75" thickBot="1" x14ac:dyDescent="0.3">
      <c r="B37" s="34"/>
      <c r="C37" s="35" t="s">
        <v>32</v>
      </c>
      <c r="D37" s="36"/>
    </row>
    <row r="38" spans="2:8" ht="15.75" thickBot="1" x14ac:dyDescent="0.3"/>
    <row r="39" spans="2:8" x14ac:dyDescent="0.25">
      <c r="B39" s="37" t="s">
        <v>33</v>
      </c>
      <c r="C39" s="38"/>
      <c r="D39" s="39"/>
    </row>
    <row r="40" spans="2:8" ht="30" x14ac:dyDescent="0.25">
      <c r="B40" s="40">
        <v>3.1</v>
      </c>
      <c r="C40" s="2" t="s">
        <v>34</v>
      </c>
      <c r="D40" s="41">
        <f>10000000-D13</f>
        <v>10000000</v>
      </c>
      <c r="G40" s="42"/>
      <c r="H40" s="42"/>
    </row>
    <row r="41" spans="2:8" ht="15.75" customHeight="1" x14ac:dyDescent="0.25">
      <c r="B41" s="43"/>
      <c r="C41" s="19" t="s">
        <v>35</v>
      </c>
      <c r="D41" s="41"/>
      <c r="G41" s="42"/>
      <c r="H41" s="42"/>
    </row>
    <row r="42" spans="2:8" x14ac:dyDescent="0.25">
      <c r="B42" s="43">
        <v>3.2</v>
      </c>
      <c r="C42" s="19" t="s">
        <v>36</v>
      </c>
      <c r="D42" s="41">
        <v>9000000</v>
      </c>
      <c r="G42" s="42"/>
      <c r="H42" s="42"/>
    </row>
    <row r="43" spans="2:8" x14ac:dyDescent="0.25">
      <c r="B43" s="43"/>
      <c r="C43" s="19" t="s">
        <v>37</v>
      </c>
      <c r="D43" s="41"/>
      <c r="G43" s="42"/>
      <c r="H43" s="42"/>
    </row>
    <row r="44" spans="2:8" ht="4.5" customHeight="1" x14ac:dyDescent="0.25">
      <c r="B44" s="43"/>
      <c r="C44" s="19"/>
      <c r="D44" s="41"/>
      <c r="G44" s="42"/>
      <c r="H44" s="42"/>
    </row>
    <row r="45" spans="2:8" x14ac:dyDescent="0.25">
      <c r="B45" s="43">
        <v>3.3</v>
      </c>
      <c r="C45" s="2" t="s">
        <v>38</v>
      </c>
      <c r="D45" s="41">
        <v>800000000</v>
      </c>
    </row>
    <row r="46" spans="2:8" x14ac:dyDescent="0.25">
      <c r="B46" s="43"/>
      <c r="C46" s="19" t="s">
        <v>39</v>
      </c>
      <c r="D46" s="41"/>
    </row>
    <row r="47" spans="2:8" ht="2.25" customHeight="1" x14ac:dyDescent="0.25">
      <c r="B47" s="43"/>
      <c r="C47" s="19"/>
      <c r="D47" s="41"/>
      <c r="G47" s="42"/>
      <c r="H47" s="42"/>
    </row>
    <row r="48" spans="2:8" ht="16.5" customHeight="1" x14ac:dyDescent="0.25">
      <c r="B48" s="43">
        <v>3.4</v>
      </c>
      <c r="C48" s="44" t="s">
        <v>40</v>
      </c>
      <c r="D48" s="45">
        <f>2%*D45</f>
        <v>16000000</v>
      </c>
      <c r="G48" s="42"/>
      <c r="H48" s="42"/>
    </row>
    <row r="49" spans="2:8" x14ac:dyDescent="0.25">
      <c r="B49" s="43"/>
      <c r="C49" s="46" t="s">
        <v>41</v>
      </c>
      <c r="D49" s="41"/>
      <c r="G49" s="42"/>
      <c r="H49" s="42"/>
    </row>
    <row r="50" spans="2:8" ht="6.75" customHeight="1" x14ac:dyDescent="0.25">
      <c r="B50" s="43"/>
      <c r="C50" s="46"/>
      <c r="D50" s="41"/>
      <c r="G50" s="42"/>
      <c r="H50" s="42"/>
    </row>
    <row r="51" spans="2:8" x14ac:dyDescent="0.25">
      <c r="B51" s="43">
        <v>3.5</v>
      </c>
      <c r="C51" s="19" t="s">
        <v>42</v>
      </c>
      <c r="D51" s="45">
        <f>MIN(D42,D40,D48)</f>
        <v>9000000</v>
      </c>
      <c r="G51" s="42"/>
      <c r="H51" s="42"/>
    </row>
    <row r="52" spans="2:8" x14ac:dyDescent="0.25">
      <c r="B52" s="43"/>
      <c r="C52" s="19" t="s">
        <v>43</v>
      </c>
      <c r="D52" s="41"/>
      <c r="G52" s="42"/>
      <c r="H52" s="42"/>
    </row>
    <row r="53" spans="2:8" ht="6.75" customHeight="1" x14ac:dyDescent="0.25">
      <c r="B53" s="43"/>
      <c r="C53" s="19"/>
      <c r="D53" s="41"/>
      <c r="G53" s="42"/>
      <c r="H53" s="42"/>
    </row>
    <row r="54" spans="2:8" ht="28.5" customHeight="1" x14ac:dyDescent="0.25">
      <c r="B54" s="43">
        <v>3.6</v>
      </c>
      <c r="C54" s="2" t="s">
        <v>44</v>
      </c>
      <c r="D54" s="47">
        <f>D51/D45</f>
        <v>1.125E-2</v>
      </c>
    </row>
    <row r="55" spans="2:8" x14ac:dyDescent="0.25">
      <c r="B55" s="43"/>
      <c r="C55" s="19" t="s">
        <v>45</v>
      </c>
      <c r="D55" s="47"/>
    </row>
    <row r="56" spans="2:8" ht="30" x14ac:dyDescent="0.25">
      <c r="B56" s="43">
        <v>3.7</v>
      </c>
      <c r="C56" s="19" t="s">
        <v>46</v>
      </c>
      <c r="D56" s="47">
        <f>MAX(2%-D54,0)</f>
        <v>8.7500000000000008E-3</v>
      </c>
    </row>
    <row r="57" spans="2:8" x14ac:dyDescent="0.25">
      <c r="B57" s="43"/>
      <c r="C57" s="19" t="s">
        <v>47</v>
      </c>
      <c r="D57" s="48"/>
    </row>
    <row r="58" spans="2:8" x14ac:dyDescent="0.25">
      <c r="B58" s="43">
        <v>3.8</v>
      </c>
      <c r="C58" s="19" t="s">
        <v>48</v>
      </c>
      <c r="D58" s="48">
        <f>D20</f>
        <v>830000000</v>
      </c>
    </row>
    <row r="59" spans="2:8" x14ac:dyDescent="0.25">
      <c r="B59" s="43"/>
      <c r="C59" s="19" t="s">
        <v>49</v>
      </c>
      <c r="D59" s="48"/>
    </row>
    <row r="60" spans="2:8" x14ac:dyDescent="0.25">
      <c r="B60" s="43">
        <v>3.9</v>
      </c>
      <c r="C60" s="19" t="s">
        <v>50</v>
      </c>
      <c r="D60" s="41">
        <f>D58*D56</f>
        <v>7262500.0000000009</v>
      </c>
    </row>
    <row r="61" spans="2:8" x14ac:dyDescent="0.25">
      <c r="B61" s="43"/>
      <c r="C61" s="19" t="s">
        <v>51</v>
      </c>
      <c r="D61" s="48"/>
    </row>
    <row r="62" spans="2:8" ht="23.25" customHeight="1" x14ac:dyDescent="0.25">
      <c r="B62" s="49" t="s">
        <v>52</v>
      </c>
      <c r="C62" s="50" t="s">
        <v>24</v>
      </c>
      <c r="D62" s="48">
        <f>D29</f>
        <v>9000000</v>
      </c>
    </row>
    <row r="63" spans="2:8" ht="11.25" customHeight="1" x14ac:dyDescent="0.25">
      <c r="B63" s="43"/>
      <c r="C63" s="50" t="s">
        <v>53</v>
      </c>
      <c r="D63" s="48"/>
    </row>
    <row r="64" spans="2:8" x14ac:dyDescent="0.25">
      <c r="B64" s="51" t="s">
        <v>54</v>
      </c>
      <c r="C64" s="19" t="s">
        <v>55</v>
      </c>
      <c r="D64" s="48">
        <f>D14</f>
        <v>40000000</v>
      </c>
    </row>
    <row r="65" spans="2:4" x14ac:dyDescent="0.25">
      <c r="B65" s="43"/>
      <c r="C65" s="19" t="s">
        <v>56</v>
      </c>
      <c r="D65" s="48"/>
    </row>
    <row r="66" spans="2:4" x14ac:dyDescent="0.25">
      <c r="B66" s="52">
        <v>3.11</v>
      </c>
      <c r="C66" s="19" t="s">
        <v>57</v>
      </c>
      <c r="D66" s="48">
        <f>MIN(D62,D60,D64)</f>
        <v>7262500.0000000009</v>
      </c>
    </row>
    <row r="67" spans="2:4" ht="15.75" thickBot="1" x14ac:dyDescent="0.3">
      <c r="B67" s="53"/>
      <c r="C67" s="54" t="s">
        <v>58</v>
      </c>
      <c r="D67" s="55"/>
    </row>
    <row r="68" spans="2:4" ht="15.75" thickBot="1" x14ac:dyDescent="0.3">
      <c r="C68" s="19"/>
      <c r="D68" s="56"/>
    </row>
    <row r="69" spans="2:4" x14ac:dyDescent="0.25">
      <c r="B69" s="25" t="s">
        <v>59</v>
      </c>
      <c r="C69" s="26"/>
      <c r="D69" s="27"/>
    </row>
    <row r="70" spans="2:4" x14ac:dyDescent="0.25">
      <c r="B70" s="32">
        <v>4</v>
      </c>
      <c r="C70" s="29" t="s">
        <v>60</v>
      </c>
      <c r="D70" s="57">
        <f>D26</f>
        <v>9000000</v>
      </c>
    </row>
    <row r="71" spans="2:4" x14ac:dyDescent="0.25">
      <c r="B71" s="31"/>
      <c r="C71" s="29" t="s">
        <v>61</v>
      </c>
      <c r="D71" s="57"/>
    </row>
    <row r="72" spans="2:4" x14ac:dyDescent="0.25">
      <c r="B72" s="31">
        <v>4.0999999999999996</v>
      </c>
      <c r="C72" s="29" t="s">
        <v>57</v>
      </c>
      <c r="D72" s="57">
        <f>D66</f>
        <v>7262500.0000000009</v>
      </c>
    </row>
    <row r="73" spans="2:4" x14ac:dyDescent="0.25">
      <c r="B73" s="31"/>
      <c r="C73" s="29" t="s">
        <v>62</v>
      </c>
      <c r="D73" s="57"/>
    </row>
    <row r="74" spans="2:4" x14ac:dyDescent="0.25">
      <c r="B74" s="31">
        <v>4.2</v>
      </c>
      <c r="C74" s="29" t="s">
        <v>63</v>
      </c>
      <c r="D74" s="57">
        <f>D36</f>
        <v>0</v>
      </c>
    </row>
    <row r="75" spans="2:4" x14ac:dyDescent="0.25">
      <c r="B75" s="31"/>
      <c r="C75" s="29" t="s">
        <v>64</v>
      </c>
      <c r="D75" s="57"/>
    </row>
    <row r="76" spans="2:4" x14ac:dyDescent="0.25">
      <c r="B76" s="31">
        <v>4.3</v>
      </c>
      <c r="C76" s="29" t="s">
        <v>65</v>
      </c>
      <c r="D76" s="57">
        <f>MAX(D70-D72-D74,0)</f>
        <v>1737499.9999999991</v>
      </c>
    </row>
    <row r="77" spans="2:4" ht="15.75" thickBot="1" x14ac:dyDescent="0.3">
      <c r="B77" s="34"/>
      <c r="C77" s="58" t="s">
        <v>66</v>
      </c>
      <c r="D77" s="59"/>
    </row>
    <row r="78" spans="2:4" x14ac:dyDescent="0.25">
      <c r="C78" s="19"/>
      <c r="D78" s="56"/>
    </row>
    <row r="79" spans="2:4" x14ac:dyDescent="0.25">
      <c r="C79" s="19"/>
      <c r="D79" s="5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Appendix EN (Updated)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Chen, Yan (EDU)</dc:creator>
  <cp:lastModifiedBy>Chen, Yan (EDU)</cp:lastModifiedBy>
  <dcterms:created xsi:type="dcterms:W3CDTF">2022-02-17T19:08:22Z</dcterms:created>
  <dcterms:modified xsi:type="dcterms:W3CDTF">2022-03-01T19:51:08Z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2022-02-17T19:08:24Z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d729811b-4d6c-4a31-b0fb-640f1662cf89</vt:lpwstr>
  </property>
  <property fmtid="{D5CDD505-2E9C-101B-9397-08002B2CF9AE}" pid="8" name="MSIP_Label_034a106e-6316-442c-ad35-738afd673d2b_ContentBits">
    <vt:lpwstr>0</vt:lpwstr>
  </property>
</Properties>
</file>