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xtranet Site\Memos\SB2019\"/>
    </mc:Choice>
  </mc:AlternateContent>
  <xr:revisionPtr revIDLastSave="0" documentId="8_{C3559B6D-1608-4881-A026-69645DD7A7AE}" xr6:coauthVersionLast="36" xr6:coauthVersionMax="36" xr10:uidLastSave="{00000000-0000-0000-0000-000000000000}"/>
  <bookViews>
    <workbookView xWindow="0" yWindow="0" windowWidth="28800" windowHeight="12435" firstSheet="1" activeTab="4" xr2:uid="{00000000-000D-0000-FFFF-FFFF00000000}"/>
  </bookViews>
  <sheets>
    <sheet name="App A - énergie renouvelable" sheetId="4" r:id="rId1"/>
    <sheet name="App B - Design Const Retrofit" sheetId="1" r:id="rId2"/>
    <sheet name="App C -Opérations et entretien" sheetId="2" r:id="rId3"/>
    <sheet name="App D -Comportement occupants" sheetId="3" r:id="rId4"/>
    <sheet name="App E - Objectif conservation" sheetId="5" r:id="rId5"/>
  </sheets>
  <definedNames>
    <definedName name="Appendices2.a12.l12.5">'App E - Objectif conservation'!$A$14</definedName>
    <definedName name="Contrôles3.a29.p29.2">Contrôles[[#Headers],[Contrôles]]</definedName>
    <definedName name="Cvca2.a11.p11.2">CVCA[[#Headers],[CVCA]]</definedName>
    <definedName name="Éclairage1.a4.p4.2">Éclairage[[#Headers],[Éclairage]]</definedName>
    <definedName name="EnveloppeDeBâtiments4.a37.p37.2">Enveloppe_de_bâtiments[[#Headers],[Enveloppe de bâtiments]]</definedName>
    <definedName name="FormationEtÉducation1.a5.p5.4">Formation_et_éducation[[#Headers],[Formation et éducation]]</definedName>
    <definedName name="InvestissementTotal5.a41.m47.2">Total[[#Headers],[Investissement total liées aux stratégies de conception, de construction et d''adaptation rétroactive]]</definedName>
    <definedName name="PolitiqueEtPlanification1.a4.p4.3">Politique_et_planification[[#Headers],[Politique et planification]]</definedName>
    <definedName name="_xlnm.Print_Area" localSheetId="1">'App B - Design Const Retrofit'!$A$4:$P$58</definedName>
    <definedName name="RowObjectifEnMatièreDeConservation1.a4.b4.5">'App E - Objectif conservation'!$A$6</definedName>
    <definedName name="TotaldesStratégies3.a22.m22.3">Operations_and_Maintenance_Strategies_Total[[#Headers],[Total des stratégies liées aux opérations et à l''entretien]]</definedName>
    <definedName name="TypeDénergieRenouvelable1.a4.o4.1">Type_dénergie_renouvelable[[#Headers],[Type d''énergie renouvelable]]</definedName>
    <definedName name="VérificationsÉnergétiques2.a16.p16.3">Vérifications_énergétiques[[#Headers],[Vérifications énergétiques]]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3" i="4" l="1"/>
  <c r="O14" i="4"/>
  <c r="A28" i="2" l="1"/>
  <c r="A30" i="2"/>
  <c r="A31" i="2"/>
  <c r="B56" i="1"/>
  <c r="A29" i="2" s="1"/>
  <c r="O8" i="4" l="1"/>
  <c r="O9" i="4"/>
  <c r="O10" i="4"/>
  <c r="O11" i="4"/>
  <c r="O12" i="4"/>
  <c r="O7" i="4"/>
  <c r="P27" i="1" l="1"/>
  <c r="P14" i="2" l="1"/>
  <c r="P13" i="2"/>
  <c r="P34" i="1" l="1"/>
  <c r="P35" i="1"/>
  <c r="P15" i="3" l="1"/>
  <c r="P21" i="2"/>
  <c r="P15" i="2"/>
  <c r="P46" i="1"/>
  <c r="P36" i="1"/>
  <c r="P28" i="1"/>
  <c r="P10" i="1"/>
  <c r="B22" i="3" l="1"/>
  <c r="B21" i="3"/>
  <c r="B19" i="3"/>
  <c r="E16" i="3"/>
  <c r="D17" i="5" s="1"/>
  <c r="G16" i="3"/>
  <c r="F17" i="5" s="1"/>
  <c r="I16" i="3"/>
  <c r="H17" i="5" s="1"/>
  <c r="K16" i="3"/>
  <c r="J17" i="5" s="1"/>
  <c r="C16" i="3"/>
  <c r="B17" i="5" s="1"/>
  <c r="E25" i="2"/>
  <c r="D16" i="5" s="1"/>
  <c r="G25" i="2"/>
  <c r="F16" i="5" s="1"/>
  <c r="I25" i="2"/>
  <c r="H16" i="5" s="1"/>
  <c r="K25" i="2"/>
  <c r="J16" i="5" s="1"/>
  <c r="C25" i="2"/>
  <c r="B16" i="5" s="1"/>
  <c r="E50" i="1"/>
  <c r="D15" i="5" s="1"/>
  <c r="G50" i="1"/>
  <c r="F15" i="5" s="1"/>
  <c r="I50" i="1"/>
  <c r="H15" i="5" s="1"/>
  <c r="K50" i="1"/>
  <c r="J15" i="5" s="1"/>
  <c r="C50" i="1"/>
  <c r="B15" i="5" s="1"/>
  <c r="P9" i="3"/>
  <c r="P10" i="3"/>
  <c r="P11" i="3"/>
  <c r="P12" i="3"/>
  <c r="P13" i="3"/>
  <c r="P14" i="3"/>
  <c r="P8" i="3"/>
  <c r="P20" i="2"/>
  <c r="P19" i="2"/>
  <c r="P8" i="2"/>
  <c r="D8" i="2" s="1"/>
  <c r="P9" i="2"/>
  <c r="P10" i="2"/>
  <c r="P11" i="2"/>
  <c r="D11" i="2" s="1"/>
  <c r="P12" i="2"/>
  <c r="P7" i="2"/>
  <c r="P41" i="1"/>
  <c r="P42" i="1"/>
  <c r="P43" i="1"/>
  <c r="P44" i="1"/>
  <c r="P45" i="1"/>
  <c r="P40" i="1"/>
  <c r="P33" i="1"/>
  <c r="P3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8" i="1"/>
  <c r="P9" i="1"/>
  <c r="P7" i="1"/>
  <c r="H34" i="1" l="1"/>
  <c r="F41" i="1"/>
  <c r="J35" i="1"/>
  <c r="H42" i="1"/>
  <c r="D32" i="1"/>
  <c r="L36" i="1"/>
  <c r="J43" i="1"/>
  <c r="F32" i="1"/>
  <c r="F33" i="1"/>
  <c r="D40" i="1"/>
  <c r="L44" i="1"/>
  <c r="F35" i="1"/>
  <c r="F27" i="1"/>
  <c r="H35" i="1"/>
  <c r="J27" i="1"/>
  <c r="L35" i="1"/>
  <c r="D35" i="1"/>
  <c r="D27" i="1"/>
  <c r="H27" i="1"/>
  <c r="L27" i="1"/>
  <c r="L34" i="1"/>
  <c r="F34" i="1"/>
  <c r="J34" i="1"/>
  <c r="D34" i="1"/>
  <c r="J18" i="5"/>
  <c r="H18" i="5"/>
  <c r="F8" i="2"/>
  <c r="D28" i="1"/>
  <c r="H28" i="1"/>
  <c r="L28" i="1"/>
  <c r="J36" i="1"/>
  <c r="F36" i="1"/>
  <c r="D46" i="1"/>
  <c r="H46" i="1"/>
  <c r="L46" i="1"/>
  <c r="H10" i="1"/>
  <c r="D10" i="1"/>
  <c r="F28" i="1"/>
  <c r="J28" i="1"/>
  <c r="H36" i="1"/>
  <c r="D36" i="1"/>
  <c r="F46" i="1"/>
  <c r="J46" i="1"/>
  <c r="J10" i="1"/>
  <c r="F10" i="1"/>
  <c r="L10" i="1"/>
  <c r="F18" i="5"/>
  <c r="J40" i="1"/>
  <c r="J42" i="1"/>
  <c r="B20" i="3"/>
  <c r="J8" i="3" s="1"/>
  <c r="F26" i="1"/>
  <c r="L45" i="1"/>
  <c r="L43" i="1"/>
  <c r="D18" i="5"/>
  <c r="B18" i="5"/>
  <c r="J44" i="1"/>
  <c r="H44" i="1"/>
  <c r="J45" i="1"/>
  <c r="L40" i="1"/>
  <c r="L42" i="1"/>
  <c r="D9" i="1"/>
  <c r="D14" i="1"/>
  <c r="D23" i="1"/>
  <c r="D20" i="1"/>
  <c r="D17" i="1"/>
  <c r="D41" i="1"/>
  <c r="D43" i="1"/>
  <c r="F8" i="1"/>
  <c r="F25" i="1"/>
  <c r="F22" i="1"/>
  <c r="F19" i="1"/>
  <c r="F16" i="1"/>
  <c r="F45" i="1"/>
  <c r="F42" i="1"/>
  <c r="J7" i="1"/>
  <c r="H9" i="1"/>
  <c r="L8" i="1"/>
  <c r="J14" i="1"/>
  <c r="H25" i="1"/>
  <c r="H22" i="1"/>
  <c r="H19" i="1"/>
  <c r="H16" i="1"/>
  <c r="J25" i="1"/>
  <c r="J22" i="1"/>
  <c r="J19" i="1"/>
  <c r="J16" i="1"/>
  <c r="L25" i="1"/>
  <c r="L22" i="1"/>
  <c r="L19" i="1"/>
  <c r="L16" i="1"/>
  <c r="J32" i="1"/>
  <c r="J33" i="1"/>
  <c r="J41" i="1"/>
  <c r="H45" i="1"/>
  <c r="D18" i="1"/>
  <c r="D44" i="1"/>
  <c r="F9" i="1"/>
  <c r="F14" i="1"/>
  <c r="F23" i="1"/>
  <c r="F20" i="1"/>
  <c r="F17" i="1"/>
  <c r="F40" i="1"/>
  <c r="F43" i="1"/>
  <c r="H7" i="1"/>
  <c r="J8" i="1"/>
  <c r="L9" i="1"/>
  <c r="H14" i="1"/>
  <c r="H26" i="1"/>
  <c r="H23" i="1"/>
  <c r="H20" i="1"/>
  <c r="H17" i="1"/>
  <c r="J26" i="1"/>
  <c r="J23" i="1"/>
  <c r="J20" i="1"/>
  <c r="J17" i="1"/>
  <c r="L26" i="1"/>
  <c r="L23" i="1"/>
  <c r="L20" i="1"/>
  <c r="L17" i="1"/>
  <c r="H32" i="1"/>
  <c r="H33" i="1"/>
  <c r="H41" i="1"/>
  <c r="H40" i="1"/>
  <c r="H43" i="1"/>
  <c r="D24" i="1"/>
  <c r="D21" i="1"/>
  <c r="D15" i="1"/>
  <c r="D7" i="1"/>
  <c r="D8" i="1"/>
  <c r="D25" i="1"/>
  <c r="D22" i="1"/>
  <c r="D19" i="1"/>
  <c r="D16" i="1"/>
  <c r="D33" i="1"/>
  <c r="D45" i="1"/>
  <c r="D42" i="1"/>
  <c r="F7" i="1"/>
  <c r="F24" i="1"/>
  <c r="F21" i="1"/>
  <c r="F18" i="1"/>
  <c r="F15" i="1"/>
  <c r="F44" i="1"/>
  <c r="L7" i="1"/>
  <c r="H8" i="1"/>
  <c r="J9" i="1"/>
  <c r="L14" i="1"/>
  <c r="H24" i="1"/>
  <c r="H21" i="1"/>
  <c r="H18" i="1"/>
  <c r="H15" i="1"/>
  <c r="J24" i="1"/>
  <c r="J21" i="1"/>
  <c r="J18" i="1"/>
  <c r="J15" i="1"/>
  <c r="L24" i="1"/>
  <c r="L21" i="1"/>
  <c r="L18" i="1"/>
  <c r="L15" i="1"/>
  <c r="L32" i="1"/>
  <c r="L33" i="1"/>
  <c r="L41" i="1"/>
  <c r="D26" i="1"/>
  <c r="F13" i="3" l="1"/>
  <c r="D13" i="2"/>
  <c r="F21" i="2"/>
  <c r="H21" i="2"/>
  <c r="D21" i="2"/>
  <c r="H9" i="2"/>
  <c r="F13" i="2"/>
  <c r="D19" i="2"/>
  <c r="H13" i="2"/>
  <c r="J21" i="2"/>
  <c r="H14" i="2"/>
  <c r="L14" i="2"/>
  <c r="L21" i="2"/>
  <c r="J14" i="2"/>
  <c r="J11" i="2"/>
  <c r="D7" i="2"/>
  <c r="L12" i="3"/>
  <c r="F8" i="3"/>
  <c r="J14" i="3"/>
  <c r="J9" i="3"/>
  <c r="H9" i="3"/>
  <c r="J13" i="3"/>
  <c r="L10" i="3"/>
  <c r="F11" i="3"/>
  <c r="M27" i="1"/>
  <c r="F14" i="2"/>
  <c r="D14" i="2"/>
  <c r="L13" i="2"/>
  <c r="J13" i="2"/>
  <c r="H14" i="3"/>
  <c r="M35" i="1"/>
  <c r="H10" i="3"/>
  <c r="H12" i="3"/>
  <c r="M34" i="1"/>
  <c r="L7" i="2"/>
  <c r="H20" i="2"/>
  <c r="H19" i="2"/>
  <c r="J8" i="2"/>
  <c r="D10" i="2"/>
  <c r="D12" i="2"/>
  <c r="F7" i="2"/>
  <c r="F20" i="2"/>
  <c r="F9" i="2"/>
  <c r="F12" i="2"/>
  <c r="J20" i="2"/>
  <c r="H12" i="2"/>
  <c r="F19" i="2"/>
  <c r="F11" i="2"/>
  <c r="L9" i="2"/>
  <c r="H7" i="2"/>
  <c r="J19" i="2"/>
  <c r="D20" i="2"/>
  <c r="L8" i="3"/>
  <c r="F10" i="3"/>
  <c r="H13" i="3"/>
  <c r="J10" i="3"/>
  <c r="L13" i="3"/>
  <c r="D11" i="3"/>
  <c r="L14" i="3"/>
  <c r="J9" i="2"/>
  <c r="F10" i="2"/>
  <c r="L11" i="2"/>
  <c r="F15" i="2"/>
  <c r="J7" i="2"/>
  <c r="L19" i="2"/>
  <c r="L20" i="2"/>
  <c r="H8" i="3"/>
  <c r="D12" i="3"/>
  <c r="F12" i="3"/>
  <c r="L11" i="3"/>
  <c r="L9" i="3"/>
  <c r="D13" i="3"/>
  <c r="H8" i="2"/>
  <c r="L10" i="2"/>
  <c r="H11" i="2"/>
  <c r="H15" i="2"/>
  <c r="D8" i="3"/>
  <c r="D9" i="3"/>
  <c r="H11" i="3"/>
  <c r="D14" i="3"/>
  <c r="D10" i="3"/>
  <c r="J12" i="3"/>
  <c r="F9" i="3"/>
  <c r="J11" i="3"/>
  <c r="F14" i="3"/>
  <c r="L8" i="2"/>
  <c r="H10" i="2"/>
  <c r="J12" i="2"/>
  <c r="D9" i="2"/>
  <c r="J10" i="2"/>
  <c r="L12" i="2"/>
  <c r="J15" i="2"/>
  <c r="L15" i="2"/>
  <c r="D15" i="2"/>
  <c r="M26" i="1"/>
  <c r="M16" i="1"/>
  <c r="M45" i="1"/>
  <c r="M22" i="1"/>
  <c r="M36" i="1"/>
  <c r="M28" i="1"/>
  <c r="D15" i="3"/>
  <c r="H15" i="3"/>
  <c r="L15" i="3"/>
  <c r="F15" i="3"/>
  <c r="J15" i="3"/>
  <c r="M10" i="1"/>
  <c r="M46" i="1"/>
  <c r="M42" i="1"/>
  <c r="M19" i="1"/>
  <c r="M40" i="1"/>
  <c r="M8" i="1"/>
  <c r="M15" i="1"/>
  <c r="M24" i="1"/>
  <c r="H50" i="1"/>
  <c r="G15" i="5" s="1"/>
  <c r="M44" i="1"/>
  <c r="M18" i="1"/>
  <c r="J50" i="1"/>
  <c r="I15" i="5" s="1"/>
  <c r="M43" i="1"/>
  <c r="M20" i="1"/>
  <c r="M14" i="1"/>
  <c r="L50" i="1"/>
  <c r="K15" i="5" s="1"/>
  <c r="F50" i="1"/>
  <c r="E15" i="5" s="1"/>
  <c r="M33" i="1"/>
  <c r="D50" i="1"/>
  <c r="C15" i="5" s="1"/>
  <c r="M7" i="1"/>
  <c r="M21" i="1"/>
  <c r="M32" i="1"/>
  <c r="M41" i="1"/>
  <c r="M17" i="1"/>
  <c r="M23" i="1"/>
  <c r="M9" i="1"/>
  <c r="M25" i="1"/>
  <c r="M14" i="2" l="1"/>
  <c r="M21" i="2"/>
  <c r="M10" i="3"/>
  <c r="M13" i="2"/>
  <c r="M19" i="2"/>
  <c r="M9" i="2"/>
  <c r="M12" i="3"/>
  <c r="M13" i="3"/>
  <c r="M12" i="2"/>
  <c r="M8" i="3"/>
  <c r="M7" i="2"/>
  <c r="H16" i="3"/>
  <c r="G17" i="5" s="1"/>
  <c r="M9" i="3"/>
  <c r="F16" i="3"/>
  <c r="E17" i="5" s="1"/>
  <c r="M11" i="3"/>
  <c r="M14" i="3"/>
  <c r="F25" i="2"/>
  <c r="E16" i="5" s="1"/>
  <c r="L25" i="2"/>
  <c r="K16" i="5" s="1"/>
  <c r="M15" i="2"/>
  <c r="M20" i="2"/>
  <c r="M11" i="2"/>
  <c r="M8" i="2"/>
  <c r="H25" i="2"/>
  <c r="G16" i="5" s="1"/>
  <c r="J25" i="2"/>
  <c r="I16" i="5" s="1"/>
  <c r="L16" i="3"/>
  <c r="K17" i="5" s="1"/>
  <c r="D25" i="2"/>
  <c r="C16" i="5" s="1"/>
  <c r="M10" i="2"/>
  <c r="J16" i="3"/>
  <c r="I17" i="5" s="1"/>
  <c r="M15" i="3"/>
  <c r="D16" i="3"/>
  <c r="C17" i="5" s="1"/>
  <c r="M50" i="1"/>
  <c r="L15" i="5" s="1"/>
  <c r="E18" i="5" l="1"/>
  <c r="E21" i="5" s="1"/>
  <c r="K18" i="5"/>
  <c r="K21" i="5" s="1"/>
  <c r="M16" i="3"/>
  <c r="L17" i="5" s="1"/>
  <c r="G18" i="5"/>
  <c r="G21" i="5" s="1"/>
  <c r="I18" i="5"/>
  <c r="I21" i="5" s="1"/>
  <c r="C18" i="5"/>
  <c r="C21" i="5" s="1"/>
  <c r="M25" i="2"/>
  <c r="L16" i="5" s="1"/>
  <c r="E19" i="5" l="1"/>
  <c r="E20" i="5"/>
  <c r="L18" i="5"/>
  <c r="L21" i="5"/>
  <c r="K19" i="5"/>
  <c r="G20" i="5"/>
  <c r="I20" i="5"/>
  <c r="K20" i="5"/>
  <c r="G19" i="5"/>
  <c r="C20" i="5"/>
  <c r="I19" i="5"/>
  <c r="C19" i="5"/>
  <c r="L20" i="5" l="1"/>
  <c r="L19" i="5"/>
</calcChain>
</file>

<file path=xl/sharedStrings.xml><?xml version="1.0" encoding="utf-8"?>
<sst xmlns="http://schemas.openxmlformats.org/spreadsheetml/2006/main" count="350" uniqueCount="168">
  <si>
    <t>TOTAL</t>
  </si>
  <si>
    <t>1 ft² = 0.0929 m²</t>
  </si>
  <si>
    <t>Total</t>
  </si>
  <si>
    <t>Note</t>
  </si>
  <si>
    <t>Énergie renouvelable</t>
  </si>
  <si>
    <t>Type d'énergie renouvelable</t>
  </si>
  <si>
    <t>Définir</t>
  </si>
  <si>
    <t>Total 
 (kW)</t>
  </si>
  <si>
    <t>Génération actuelle ou estimée (ékWh)</t>
  </si>
  <si>
    <t>Estimé du nombre de systèmes à mettre en œuvres</t>
  </si>
  <si>
    <t xml:space="preserve">Estimé du nombre total d'ékWh 
généré annuellement </t>
  </si>
  <si>
    <t>Solaire photovoltaïque</t>
  </si>
  <si>
    <t>Solaire à air</t>
  </si>
  <si>
    <t>Chauffe-eau solaire</t>
  </si>
  <si>
    <t>Éolienne</t>
  </si>
  <si>
    <t>Biomasse</t>
  </si>
  <si>
    <t>Autre</t>
  </si>
  <si>
    <t>Stratégies de conception, de construction et d'adaptation rétroactive</t>
  </si>
  <si>
    <t>Éclairage</t>
  </si>
  <si>
    <t>Coût estimé de la mise en œuvre</t>
  </si>
  <si>
    <t>Estimation des économies annuelles d'énergie de tous les projets (ékWh)</t>
  </si>
  <si>
    <t>Estimation des économies annuelles d'énergie de tous les projets (ékWh)3</t>
  </si>
  <si>
    <t>Estimation du total des économies d'énergie accumulées (ékWh)</t>
  </si>
  <si>
    <t>Période de récupération d'énergie (années)</t>
  </si>
  <si>
    <t>% relié au gaz naturel</t>
  </si>
  <si>
    <t>% relié à l'électricité</t>
  </si>
  <si>
    <t>Détecteurs d'occupation</t>
  </si>
  <si>
    <t>Autre (Décrire)</t>
  </si>
  <si>
    <t>Éclairage extérieur</t>
  </si>
  <si>
    <t>Systèmes d'éclairage à haute efficacité</t>
  </si>
  <si>
    <t>CVCA</t>
  </si>
  <si>
    <t>Chaudières plus efficaces</t>
  </si>
  <si>
    <t>Brûleurs de chaudière haute-efficacité</t>
  </si>
  <si>
    <t>Géothermique</t>
  </si>
  <si>
    <t>Récupération de chaleur/roues enthalpiques</t>
  </si>
  <si>
    <t>Économiseurs</t>
  </si>
  <si>
    <t>Systèmes de CVCA haute efficacité</t>
  </si>
  <si>
    <t>Conditionneurs d'air écoénergétique</t>
  </si>
  <si>
    <t>Eau chaude domestique haute efficacité</t>
  </si>
  <si>
    <t>Systèmes de refroidissement plus efficaces (inclut   contrôle)</t>
  </si>
  <si>
    <t>Moteurs à haute efficacité</t>
  </si>
  <si>
    <t>EFV (entraînement à fréquence variable)</t>
  </si>
  <si>
    <t>Ventilation sur demande</t>
  </si>
  <si>
    <t>Contrôle du chauffage des entrées</t>
  </si>
  <si>
    <t>Ventilateurs de déstratification</t>
  </si>
  <si>
    <t>Contrôles</t>
  </si>
  <si>
    <t>Systèmes de contrôle automatique de bâtiments (nouveau système)</t>
  </si>
  <si>
    <t>Systèmes de contrôle automatique de bâtiments (amélioration d'un système)</t>
  </si>
  <si>
    <t>Données d'énergie en temps réel pour identifier et diagnostiquer les problèmes de systèmes dans les bâtiments</t>
  </si>
  <si>
    <t>Harmoniseur de tension</t>
  </si>
  <si>
    <t>Enveloppe de bâtiments</t>
  </si>
  <si>
    <t>Vitrage</t>
  </si>
  <si>
    <t>Augmentation de l'isolation des parois</t>
  </si>
  <si>
    <t>Nouveau toit</t>
  </si>
  <si>
    <t>Fenestrage (Nouvelles fenêtres)</t>
  </si>
  <si>
    <t>Fenestrage (Traitements)</t>
  </si>
  <si>
    <t>Dispositifs d'ombrage</t>
  </si>
  <si>
    <t>Investissement total liées aux stratégies de conception, de construction et d'adaptation rétroactive</t>
  </si>
  <si>
    <t xml:space="preserve"> = valeur par défaut</t>
  </si>
  <si>
    <t xml:space="preserve"> = valeur calculée</t>
  </si>
  <si>
    <t xml:space="preserve"> = coût pour 1 ékWh d'électricité</t>
  </si>
  <si>
    <t xml:space="preserve"> =  coût pour 1 ékWh de gaz naturel</t>
  </si>
  <si>
    <t xml:space="preserve">  m³ = 1 ekWh (selon le tableau de conversion de RNCan)</t>
  </si>
  <si>
    <t xml:space="preserve"> =  coût pour 1 m³ de gaz naturel</t>
  </si>
  <si>
    <t>Stratégies liées aux opérations et à l'entretien</t>
  </si>
  <si>
    <t>Politique et planification</t>
  </si>
  <si>
    <t xml:space="preserve">Lignes directrices pour la température durant la journée et la nuit dans les écoles </t>
  </si>
  <si>
    <t>Se procurer des appareils Energy Star seulement</t>
  </si>
  <si>
    <t>Ventilation sur demande ( Système d'unité de traitement d'air d'une zone unique, capteurs de Co2…)</t>
  </si>
  <si>
    <t>Optimisation des systèmes CVCA (nettoyage des convecteurs, ré-étalonnage des équipements...)</t>
  </si>
  <si>
    <t>Ré-optimisation des systèmes CVCA</t>
  </si>
  <si>
    <t>Interruption d'éclairage durant la nuit dans les différentes locations - Intérieur</t>
  </si>
  <si>
    <t>Interruption d'éclairage durant la nuit dans les différentes locations - Extérieur</t>
  </si>
  <si>
    <t>Vérifications énergétiques</t>
  </si>
  <si>
    <t>Analyse sommaire</t>
  </si>
  <si>
    <t>Vérification d'ingénierie</t>
  </si>
  <si>
    <t>Stratégies liées aux comportements des occupants</t>
  </si>
  <si>
    <t>Formation et éducation</t>
  </si>
  <si>
    <t>Formation des responsables du fonctionnement des immeubles</t>
  </si>
  <si>
    <t>Formation continue et programmes de sensibilisation en matière d'économies d'énergie (personnel)</t>
  </si>
  <si>
    <t>Participer à des programmes environnementaux, p. ex. ÉcoÉcoles, Earthcare</t>
  </si>
  <si>
    <t>Autres outils (définir)</t>
  </si>
  <si>
    <t>Investissement total des stratégies liées aux comportements des occupants</t>
  </si>
  <si>
    <t>Objectif en matière de conservation</t>
  </si>
  <si>
    <t>Superficie totale des bâtiments (comprend les salles de classe préfabriquées) (m²)</t>
  </si>
  <si>
    <t>Superficie totale des bâtiments (comprend les salles de classe préfabriquées) (ft²)</t>
  </si>
  <si>
    <t>Consommation totale d'énergie (ekWh)</t>
  </si>
  <si>
    <t>Appendice B; Stratégies de conception, de construction et d'adaptation rétroactive</t>
  </si>
  <si>
    <t>Appendice C; Stratégies liées aux opérations et à l'entretien</t>
  </si>
  <si>
    <t>Appendice D; Stratégies liées aux comportements des occupants</t>
  </si>
  <si>
    <t>Percentage de réduction</t>
  </si>
  <si>
    <t>Objectif en matière de conservation (ekWh/m²)</t>
  </si>
  <si>
    <t>Objectif en matière de conservation (ekWh/ft²)</t>
  </si>
  <si>
    <t>AF 2018-2019</t>
  </si>
  <si>
    <t>AF 2019-2020</t>
  </si>
  <si>
    <t>AF 2020-2021</t>
  </si>
  <si>
    <t>AF 2021-2022</t>
  </si>
  <si>
    <t>AF 2022-2023</t>
  </si>
  <si>
    <t>2018-2019</t>
  </si>
  <si>
    <t>2019-2020</t>
  </si>
  <si>
    <t>2020-2021</t>
  </si>
  <si>
    <t>2021-2022</t>
  </si>
  <si>
    <t>2022-2023</t>
  </si>
  <si>
    <t>2018/2019-2022/2023</t>
  </si>
  <si>
    <t>Total des stratégies liées aux opérations et à l'entretien</t>
  </si>
  <si>
    <t>Légende</t>
  </si>
  <si>
    <t>2018/2019-202022/2023</t>
  </si>
  <si>
    <t>Vérifiez le total dans la cellule B16 pour confirmer la validité du coût estimé au cours de cette année</t>
  </si>
  <si>
    <t>Vérifiez le total dans la cellule D16 pour confirmer la validité du coût estimé au cours de cette année</t>
  </si>
  <si>
    <t>Vérifiez le total dans la cellule F16 pour confirmer la validité du coût estimé au cours de cette année</t>
  </si>
  <si>
    <t>Vérifiez le total dans la cellule H16 pour confirmer la validité du coût estimé au cours de cette année</t>
  </si>
  <si>
    <t>Vérifiez le total dans la cellule J16 pour confirmer la validité du coût estimé au cours de cette année</t>
  </si>
  <si>
    <t>La couleur jaune</t>
  </si>
  <si>
    <t>La couleur bleue</t>
  </si>
  <si>
    <t>Fin de la feuille de calcul.</t>
  </si>
  <si>
    <t>Appuyez sur la touche TAB pour accéder à la zone de saisie. Appuyez sur les flèches HAUT ou BAS de la colonne A pour parcourir le document.</t>
  </si>
  <si>
    <t>Calcul des objectifs en matière de conservation pour l'année financière 2019 à l’année financière 2023</t>
  </si>
  <si>
    <t>AF 2018-20192</t>
  </si>
  <si>
    <t>AF 2019-20202</t>
  </si>
  <si>
    <t>AF 2020-20212</t>
  </si>
  <si>
    <t>AF 2021-20222</t>
  </si>
  <si>
    <t>AF 2022-20232</t>
  </si>
  <si>
    <t>Durée pendant laquelle cette mesure sera en place (années)</t>
  </si>
  <si>
    <r>
      <t>Coût estimé de la mise en œuvre</t>
    </r>
    <r>
      <rPr>
        <b/>
        <strike/>
        <sz val="18"/>
        <rFont val="Arial"/>
        <family val="2"/>
      </rPr>
      <t>2</t>
    </r>
  </si>
  <si>
    <t>Conception/lignes directrices de construction et spécifications des nouvelles écoles</t>
  </si>
  <si>
    <t>Programme d'étalonnage d'énergie</t>
  </si>
  <si>
    <t>Formation du système de contrôle automatique de bâtiments (location spécifique)</t>
  </si>
  <si>
    <t>Information détaillé sur les coûts opérationnels des bâtiments</t>
  </si>
  <si>
    <t xml:space="preserve">Informations détaillées sur la consommation d'énergie (p. ex. en utilisant la  BCDE ou autre base de données) </t>
  </si>
  <si>
    <r>
      <t>Estimation des économies annuelles d'énergie de tous les projets (ékWh)</t>
    </r>
    <r>
      <rPr>
        <sz val="16"/>
        <rFont val="Arial"/>
        <family val="2"/>
      </rPr>
      <t>2</t>
    </r>
  </si>
  <si>
    <r>
      <t>Coût estimé de la mise en œuvre</t>
    </r>
    <r>
      <rPr>
        <sz val="16"/>
        <rFont val="Arial"/>
        <family val="2"/>
      </rPr>
      <t>2</t>
    </r>
  </si>
  <si>
    <r>
      <t>Coût estimé de la mise en œuvre</t>
    </r>
    <r>
      <rPr>
        <sz val="16"/>
        <rFont val="Arial"/>
        <family val="2"/>
      </rPr>
      <t>22</t>
    </r>
  </si>
  <si>
    <r>
      <t>Estimation des économies annuelles d'énergie de tous les projets (ékWh)</t>
    </r>
    <r>
      <rPr>
        <sz val="16"/>
        <rFont val="Arial"/>
        <family val="2"/>
      </rPr>
      <t>22</t>
    </r>
  </si>
  <si>
    <r>
      <t>Coût estimé de la mise en œuvre</t>
    </r>
    <r>
      <rPr>
        <sz val="16"/>
        <rFont val="Arial"/>
        <family val="2"/>
      </rPr>
      <t>4</t>
    </r>
  </si>
  <si>
    <r>
      <t>Estimation des économies annuelles d'énergie de tous les projets (ékWh)</t>
    </r>
    <r>
      <rPr>
        <sz val="16"/>
        <rFont val="Arial"/>
        <family val="2"/>
      </rPr>
      <t>4</t>
    </r>
  </si>
  <si>
    <r>
      <t>Coût estimé de la mise en œuvre</t>
    </r>
    <r>
      <rPr>
        <sz val="16"/>
        <rFont val="Arial"/>
        <family val="2"/>
      </rPr>
      <t>3</t>
    </r>
  </si>
  <si>
    <r>
      <t>Estimation des économies annuelles d'énergie de tous les projets (ékWh)</t>
    </r>
    <r>
      <rPr>
        <b/>
        <sz val="14"/>
        <rFont val="Arial"/>
        <family val="2"/>
      </rPr>
      <t>5</t>
    </r>
  </si>
  <si>
    <r>
      <t>Coût estimé de la mise en œuvre</t>
    </r>
    <r>
      <rPr>
        <b/>
        <sz val="14"/>
        <rFont val="Arial"/>
        <family val="2"/>
      </rPr>
      <t>5</t>
    </r>
  </si>
  <si>
    <r>
      <t>Estimation des économies annuelles d'énergie de tous les projets (ékWh)</t>
    </r>
    <r>
      <rPr>
        <b/>
        <sz val="14"/>
        <rFont val="Arial"/>
        <family val="2"/>
      </rPr>
      <t>4</t>
    </r>
  </si>
  <si>
    <r>
      <t>Coût estimé de la mise en œuvre</t>
    </r>
    <r>
      <rPr>
        <b/>
        <sz val="14"/>
        <rFont val="Arial"/>
        <family val="2"/>
      </rPr>
      <t>4</t>
    </r>
  </si>
  <si>
    <r>
      <t>Estimation des économies annuelles d'énergie de tous les projets (ékWh)</t>
    </r>
    <r>
      <rPr>
        <b/>
        <sz val="14"/>
        <rFont val="Arial"/>
        <family val="2"/>
      </rPr>
      <t>3</t>
    </r>
  </si>
  <si>
    <r>
      <t>Coût estimé de la mise en œuvre</t>
    </r>
    <r>
      <rPr>
        <b/>
        <sz val="14"/>
        <rFont val="Arial"/>
        <family val="2"/>
      </rPr>
      <t>3</t>
    </r>
  </si>
  <si>
    <r>
      <t>Estimation des économies annuelles d'énergie de tous les projets (ékWh)</t>
    </r>
    <r>
      <rPr>
        <b/>
        <sz val="14"/>
        <rFont val="Arial"/>
        <family val="2"/>
      </rPr>
      <t>2</t>
    </r>
  </si>
  <si>
    <r>
      <t>Coût estimé de la mise en œuvre</t>
    </r>
    <r>
      <rPr>
        <b/>
        <sz val="14"/>
        <rFont val="Arial"/>
        <family val="2"/>
      </rPr>
      <t>2</t>
    </r>
  </si>
  <si>
    <r>
      <t>Coût estimé de la mise en œuvre</t>
    </r>
    <r>
      <rPr>
        <b/>
        <sz val="16"/>
        <rFont val="Arial"/>
        <family val="2"/>
      </rPr>
      <t>2</t>
    </r>
  </si>
  <si>
    <r>
      <t>Estimation des économies annuelles d'énergie de tous les projets (ékWh)</t>
    </r>
    <r>
      <rPr>
        <b/>
        <sz val="16"/>
        <rFont val="Arial"/>
        <family val="2"/>
      </rPr>
      <t>2</t>
    </r>
  </si>
  <si>
    <r>
      <t>Coût estimé de la mise en œuvre</t>
    </r>
    <r>
      <rPr>
        <b/>
        <sz val="16"/>
        <rFont val="Arial"/>
        <family val="2"/>
      </rPr>
      <t>3</t>
    </r>
  </si>
  <si>
    <r>
      <t>Estimation des économies annuelles d'énergie de tous les projets (ékWh)</t>
    </r>
    <r>
      <rPr>
        <b/>
        <sz val="16"/>
        <rFont val="Arial"/>
        <family val="2"/>
      </rPr>
      <t>3</t>
    </r>
  </si>
  <si>
    <r>
      <t>Coût estimé de la mise en œuvre</t>
    </r>
    <r>
      <rPr>
        <b/>
        <sz val="16"/>
        <rFont val="Arial"/>
        <family val="2"/>
      </rPr>
      <t>4</t>
    </r>
  </si>
  <si>
    <r>
      <t>Estimation des économies annuelles d'énergie de tous les projets (ékWh)</t>
    </r>
    <r>
      <rPr>
        <b/>
        <sz val="16"/>
        <rFont val="Arial"/>
        <family val="2"/>
      </rPr>
      <t>4</t>
    </r>
  </si>
  <si>
    <r>
      <t>Coût estimé de la mise en œuvre</t>
    </r>
    <r>
      <rPr>
        <b/>
        <sz val="16"/>
        <rFont val="Arial"/>
        <family val="2"/>
      </rPr>
      <t>5</t>
    </r>
  </si>
  <si>
    <r>
      <t>Estimation des économies annuelles d'énergie de tous les projets (ékWh)</t>
    </r>
    <r>
      <rPr>
        <b/>
        <sz val="16"/>
        <rFont val="Arial"/>
        <family val="2"/>
      </rPr>
      <t>5</t>
    </r>
  </si>
  <si>
    <r>
      <t>Estimation des économies annuelles d'énergie de tous les projets (ékWh)</t>
    </r>
    <r>
      <rPr>
        <b/>
        <sz val="18"/>
        <rFont val="Arial"/>
        <family val="2"/>
      </rPr>
      <t>2</t>
    </r>
  </si>
  <si>
    <r>
      <t>Estimation des économies annuelles d'énergie de tous les projets (ékWh)</t>
    </r>
    <r>
      <rPr>
        <b/>
        <sz val="18"/>
        <rFont val="Arial"/>
        <family val="2"/>
      </rPr>
      <t>3</t>
    </r>
  </si>
  <si>
    <r>
      <t>Estimation des économies annuelles d'énergie de tous les projets (ékWh)</t>
    </r>
    <r>
      <rPr>
        <b/>
        <sz val="18"/>
        <rFont val="Arial"/>
        <family val="2"/>
      </rPr>
      <t>4</t>
    </r>
  </si>
  <si>
    <r>
      <t>Coût estimé de la mise en œuvre</t>
    </r>
    <r>
      <rPr>
        <b/>
        <sz val="18"/>
        <rFont val="Arial"/>
        <family val="2"/>
      </rPr>
      <t>5</t>
    </r>
  </si>
  <si>
    <r>
      <t>Estimation des économies annuelles d'énergie de tous les projets (ékWh)</t>
    </r>
    <r>
      <rPr>
        <b/>
        <sz val="18"/>
        <rFont val="Arial"/>
        <family val="2"/>
      </rPr>
      <t>5</t>
    </r>
  </si>
  <si>
    <r>
      <t>Coût estimé de la mise en œuvre</t>
    </r>
    <r>
      <rPr>
        <b/>
        <sz val="18"/>
        <rFont val="Arial"/>
        <family val="2"/>
      </rPr>
      <t>4</t>
    </r>
  </si>
  <si>
    <r>
      <t>Estimation des économies annuelles d'énergie de tous les projets (ékWh)</t>
    </r>
    <r>
      <rPr>
        <b/>
        <strike/>
        <sz val="18"/>
        <rFont val="Arial"/>
        <family val="2"/>
      </rPr>
      <t>3</t>
    </r>
  </si>
  <si>
    <r>
      <t>Coût estimé de la mise en œuvre</t>
    </r>
    <r>
      <rPr>
        <b/>
        <sz val="18"/>
        <rFont val="Arial"/>
        <family val="2"/>
      </rPr>
      <t>3</t>
    </r>
  </si>
  <si>
    <r>
      <t>Coût estimé de la mise en œuvre</t>
    </r>
    <r>
      <rPr>
        <b/>
        <strike/>
        <sz val="18"/>
        <rFont val="Arial"/>
        <family val="2"/>
      </rPr>
      <t>3</t>
    </r>
  </si>
  <si>
    <r>
      <t>Estimation des économies annuelles d'énergie de tous les projets (ékWh)</t>
    </r>
    <r>
      <rPr>
        <b/>
        <strike/>
        <sz val="18"/>
        <rFont val="Arial"/>
        <family val="2"/>
      </rPr>
      <t>2</t>
    </r>
  </si>
  <si>
    <r>
      <t>Coût estimé de la mise en œuvre</t>
    </r>
    <r>
      <rPr>
        <b/>
        <sz val="18"/>
        <rFont val="Arial"/>
        <family val="2"/>
      </rPr>
      <t>2</t>
    </r>
  </si>
  <si>
    <t>Nombre de systèmes actuel</t>
  </si>
  <si>
    <t>AF 2018</t>
  </si>
  <si>
    <t xml:space="preserve"> De la BDCE - utiliser les mètres carrés</t>
  </si>
  <si>
    <t xml:space="preserve"> De la BDCE - utiliser les pieds carrés</t>
  </si>
  <si>
    <t xml:space="preserve"> De la BDCE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</si>
</sst>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_(&quot;$&quot;* #,##0_);_(&quot;$&quot;* \(#,##0\);_(&quot;$&quot;* &quot;-&quot;_);_(@_)"/>
    <numFmt numFmtId="167" formatCode="_-&quot;$&quot;* #,##0.0000_-;\-&quot;$&quot;* #,##0.0000_-;_-&quot;$&quot;* &quot;-&quot;??_-;_-@_-"/>
    <numFmt numFmtId="168" formatCode="_-&quot;$&quot;* #,##0_-;\-&quot;$&quot;* #,##0_-;_-&quot;$&quot;* &quot;-&quot;??_-;_-@_-"/>
    <numFmt numFmtId="169" formatCode="_-* #,##0_-;\-* #,##0_-;_-* &quot;-&quot;??_-;_-@_-"/>
    <numFmt numFmtId="170" formatCode="&quot;$&quot;#,##0.000;[Red]&quot;$&quot;#,##0.000"/>
    <numFmt numFmtId="171" formatCode="[&lt;=9999999]###\-####;###\-###\-####"/>
    <numFmt numFmtId="172" formatCode="&quot;$&quot;#,##0.0000_);\(&quot;$&quot;#,##0.0000\)"/>
    <numFmt numFmtId="173" formatCode="&quot;$&quot;#,##0.000_);\(&quot;$&quot;#,##0.000\)"/>
    <numFmt numFmtId="174" formatCode="#,##0.000_);\(#,##0.000\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26"/>
      <name val="Calibri"/>
      <family val="2"/>
      <scheme val="minor"/>
    </font>
    <font>
      <b/>
      <strike/>
      <sz val="18"/>
      <name val="Arial"/>
      <family val="2"/>
    </font>
    <font>
      <b/>
      <sz val="16"/>
      <name val="Arial"/>
      <family val="2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Arial"/>
      <family val="2"/>
    </font>
    <font>
      <sz val="16"/>
      <name val="Arial"/>
      <family val="2"/>
    </font>
    <font>
      <b/>
      <sz val="18"/>
      <name val="Calibri"/>
      <family val="2"/>
      <scheme val="minor"/>
    </font>
    <font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70CC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 applyBorder="1" applyAlignment="1"/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11" fillId="0" borderId="0" xfId="0" applyFont="1"/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horizontal="centerContinuous"/>
      <protection locked="0"/>
    </xf>
    <xf numFmtId="0" fontId="8" fillId="0" borderId="19" xfId="0" applyFont="1" applyBorder="1" applyAlignment="1" applyProtection="1">
      <alignment horizontal="centerContinuous" vertical="center"/>
      <protection locked="0"/>
    </xf>
    <xf numFmtId="0" fontId="8" fillId="0" borderId="14" xfId="0" applyFont="1" applyBorder="1" applyAlignment="1" applyProtection="1">
      <alignment horizontal="centerContinuous" vertical="center"/>
      <protection locked="0"/>
    </xf>
    <xf numFmtId="0" fontId="8" fillId="0" borderId="6" xfId="0" applyFont="1" applyBorder="1" applyAlignment="1" applyProtection="1">
      <alignment horizontal="centerContinuous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169" fontId="8" fillId="0" borderId="4" xfId="1" applyNumberFormat="1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Continuous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168" fontId="6" fillId="0" borderId="5" xfId="2" applyNumberFormat="1" applyFont="1" applyBorder="1" applyAlignment="1" applyProtection="1">
      <alignment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1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168" fontId="0" fillId="0" borderId="0" xfId="2" applyNumberFormat="1" applyFont="1" applyFill="1" applyBorder="1" applyProtection="1">
      <protection locked="0"/>
    </xf>
    <xf numFmtId="169" fontId="0" fillId="0" borderId="0" xfId="1" applyNumberFormat="1" applyFont="1" applyFill="1" applyBorder="1"/>
    <xf numFmtId="168" fontId="0" fillId="0" borderId="26" xfId="2" applyNumberFormat="1" applyFont="1" applyFill="1" applyBorder="1" applyProtection="1">
      <protection locked="0"/>
    </xf>
    <xf numFmtId="169" fontId="0" fillId="0" borderId="15" xfId="1" applyNumberFormat="1" applyFont="1" applyFill="1" applyBorder="1"/>
    <xf numFmtId="169" fontId="0" fillId="0" borderId="26" xfId="1" applyNumberFormat="1" applyFont="1" applyFill="1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8" fontId="6" fillId="0" borderId="15" xfId="2" applyNumberFormat="1" applyFont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169" fontId="1" fillId="0" borderId="0" xfId="1" applyNumberFormat="1" applyFont="1" applyFill="1" applyBorder="1"/>
    <xf numFmtId="0" fontId="0" fillId="0" borderId="0" xfId="0" applyFill="1" applyProtection="1"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1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4" borderId="18" xfId="0" applyFont="1" applyFill="1" applyBorder="1" applyAlignment="1" applyProtection="1">
      <alignment vertical="center"/>
      <protection locked="0"/>
    </xf>
    <xf numFmtId="168" fontId="5" fillId="0" borderId="38" xfId="2" applyNumberFormat="1" applyFont="1" applyBorder="1" applyAlignment="1" applyProtection="1">
      <alignment vertical="center" wrapText="1"/>
      <protection locked="0"/>
    </xf>
    <xf numFmtId="168" fontId="5" fillId="0" borderId="20" xfId="2" applyNumberFormat="1" applyFont="1" applyBorder="1" applyAlignment="1" applyProtection="1">
      <alignment vertical="center" wrapText="1"/>
      <protection locked="0"/>
    </xf>
    <xf numFmtId="168" fontId="5" fillId="0" borderId="38" xfId="2" applyNumberFormat="1" applyFont="1" applyBorder="1" applyAlignment="1" applyProtection="1">
      <alignment horizontal="left" vertical="center"/>
      <protection locked="0"/>
    </xf>
    <xf numFmtId="168" fontId="5" fillId="0" borderId="20" xfId="2" applyNumberFormat="1" applyFont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Border="1" applyAlignment="1"/>
    <xf numFmtId="0" fontId="6" fillId="0" borderId="13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13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24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49" fontId="14" fillId="0" borderId="0" xfId="0" applyNumberFormat="1" applyFont="1" applyProtection="1">
      <protection locked="0"/>
    </xf>
    <xf numFmtId="3" fontId="15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69" fontId="6" fillId="0" borderId="41" xfId="1" applyNumberFormat="1" applyFont="1" applyBorder="1" applyAlignment="1" applyProtection="1">
      <alignment horizontal="left" vertical="center" wrapText="1"/>
      <protection locked="0"/>
    </xf>
    <xf numFmtId="169" fontId="6" fillId="0" borderId="30" xfId="1" applyNumberFormat="1" applyFont="1" applyBorder="1" applyAlignment="1" applyProtection="1">
      <alignment horizontal="left" vertical="center" wrapText="1"/>
      <protection locked="0"/>
    </xf>
    <xf numFmtId="169" fontId="6" fillId="0" borderId="33" xfId="1" applyNumberFormat="1" applyFont="1" applyBorder="1" applyAlignment="1" applyProtection="1">
      <alignment horizontal="left" vertical="center" wrapText="1"/>
      <protection locked="0"/>
    </xf>
    <xf numFmtId="166" fontId="5" fillId="6" borderId="45" xfId="0" applyNumberFormat="1" applyFont="1" applyFill="1" applyBorder="1" applyAlignment="1">
      <alignment vertical="center" wrapText="1"/>
    </xf>
    <xf numFmtId="0" fontId="15" fillId="0" borderId="15" xfId="0" applyFont="1" applyBorder="1" applyAlignment="1" applyProtection="1">
      <alignment vertical="center" wrapText="1"/>
      <protection locked="0"/>
    </xf>
    <xf numFmtId="43" fontId="15" fillId="0" borderId="0" xfId="1" applyFont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Continuous" vertical="top"/>
    </xf>
    <xf numFmtId="0" fontId="5" fillId="0" borderId="28" xfId="0" applyFont="1" applyBorder="1" applyAlignment="1">
      <alignment horizontal="centerContinuous" vertical="center" wrapText="1"/>
    </xf>
    <xf numFmtId="0" fontId="5" fillId="0" borderId="28" xfId="0" applyFont="1" applyBorder="1" applyAlignment="1">
      <alignment horizontal="centerContinuous" vertical="top" wrapText="1"/>
    </xf>
    <xf numFmtId="0" fontId="5" fillId="0" borderId="12" xfId="0" applyFont="1" applyBorder="1" applyAlignment="1">
      <alignment horizontal="centerContinuous" vertical="top" wrapText="1"/>
    </xf>
    <xf numFmtId="0" fontId="5" fillId="0" borderId="28" xfId="0" applyFont="1" applyBorder="1" applyAlignment="1">
      <alignment horizontal="centerContinuous" vertical="top"/>
    </xf>
    <xf numFmtId="0" fontId="5" fillId="0" borderId="12" xfId="0" applyFont="1" applyBorder="1" applyAlignment="1">
      <alignment horizontal="centerContinuous" vertical="top"/>
    </xf>
    <xf numFmtId="0" fontId="6" fillId="0" borderId="2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171" fontId="8" fillId="0" borderId="48" xfId="0" applyNumberFormat="1" applyFont="1" applyBorder="1" applyAlignment="1">
      <alignment horizontal="center" vertical="center" wrapText="1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Continuous"/>
      <protection locked="0"/>
    </xf>
    <xf numFmtId="0" fontId="8" fillId="0" borderId="11" xfId="0" applyFont="1" applyBorder="1" applyAlignment="1" applyProtection="1">
      <alignment horizontal="centerContinuous" vertical="center"/>
      <protection locked="0"/>
    </xf>
    <xf numFmtId="0" fontId="8" fillId="0" borderId="12" xfId="0" applyFont="1" applyBorder="1" applyAlignment="1" applyProtection="1">
      <alignment horizontal="centerContinuous" vertical="center"/>
      <protection locked="0"/>
    </xf>
    <xf numFmtId="0" fontId="8" fillId="0" borderId="56" xfId="0" applyFont="1" applyBorder="1" applyAlignment="1" applyProtection="1">
      <alignment horizontal="centerContinuous" vertical="center"/>
      <protection locked="0"/>
    </xf>
    <xf numFmtId="169" fontId="8" fillId="0" borderId="56" xfId="1" applyNumberFormat="1" applyFont="1" applyBorder="1" applyAlignment="1" applyProtection="1">
      <alignment horizontal="center" vertical="center"/>
      <protection locked="0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8" fillId="0" borderId="57" xfId="0" applyFont="1" applyBorder="1" applyAlignment="1" applyProtection="1">
      <alignment horizontal="centerContinuous" vertical="center"/>
      <protection locked="0"/>
    </xf>
    <xf numFmtId="0" fontId="6" fillId="3" borderId="58" xfId="0" applyFont="1" applyFill="1" applyBorder="1" applyAlignment="1" applyProtection="1">
      <alignment vertical="center"/>
      <protection locked="0"/>
    </xf>
    <xf numFmtId="169" fontId="8" fillId="0" borderId="18" xfId="1" applyNumberFormat="1" applyFont="1" applyBorder="1" applyAlignment="1" applyProtection="1">
      <alignment horizontal="center" vertical="center"/>
      <protection locked="0"/>
    </xf>
    <xf numFmtId="0" fontId="10" fillId="0" borderId="48" xfId="0" applyFont="1" applyFill="1" applyBorder="1" applyAlignment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wrapText="1"/>
      <protection locked="0"/>
    </xf>
    <xf numFmtId="0" fontId="9" fillId="0" borderId="48" xfId="0" applyFont="1" applyBorder="1"/>
    <xf numFmtId="0" fontId="5" fillId="0" borderId="11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horizontal="centerContinuous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56" xfId="0" applyFont="1" applyBorder="1" applyAlignment="1" applyProtection="1">
      <alignment horizontal="centerContinuous" vertical="center"/>
      <protection locked="0"/>
    </xf>
    <xf numFmtId="0" fontId="5" fillId="0" borderId="57" xfId="0" applyFont="1" applyBorder="1" applyAlignment="1" applyProtection="1">
      <alignment horizontal="centerContinuous"/>
      <protection locked="0"/>
    </xf>
    <xf numFmtId="169" fontId="5" fillId="0" borderId="18" xfId="1" applyNumberFormat="1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vertical="center" wrapText="1"/>
      <protection locked="0"/>
    </xf>
    <xf numFmtId="43" fontId="15" fillId="4" borderId="0" xfId="1" applyFont="1" applyFill="1" applyBorder="1" applyAlignment="1" applyProtection="1">
      <alignment vertical="center" wrapText="1"/>
      <protection locked="0"/>
    </xf>
    <xf numFmtId="43" fontId="15" fillId="4" borderId="0" xfId="1" applyFont="1" applyFill="1" applyAlignment="1" applyProtection="1">
      <alignment vertical="center" wrapText="1"/>
      <protection locked="0"/>
    </xf>
    <xf numFmtId="0" fontId="5" fillId="2" borderId="13" xfId="0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166" fontId="12" fillId="7" borderId="5" xfId="2" applyNumberFormat="1" applyFont="1" applyFill="1" applyBorder="1" applyAlignment="1">
      <alignment horizontal="center" vertical="center" wrapText="1"/>
    </xf>
    <xf numFmtId="3" fontId="12" fillId="7" borderId="5" xfId="1" applyNumberFormat="1" applyFont="1" applyFill="1" applyBorder="1" applyAlignment="1">
      <alignment horizontal="center" vertical="center" wrapText="1"/>
    </xf>
    <xf numFmtId="37" fontId="12" fillId="7" borderId="5" xfId="0" applyNumberFormat="1" applyFont="1" applyFill="1" applyBorder="1" applyAlignment="1">
      <alignment horizontal="center" vertical="center" wrapText="1"/>
    </xf>
    <xf numFmtId="166" fontId="12" fillId="7" borderId="1" xfId="2" applyNumberFormat="1" applyFont="1" applyFill="1" applyBorder="1" applyAlignment="1">
      <alignment vertical="center" wrapText="1"/>
    </xf>
    <xf numFmtId="3" fontId="12" fillId="7" borderId="1" xfId="1" applyNumberFormat="1" applyFont="1" applyFill="1" applyBorder="1" applyAlignment="1">
      <alignment horizontal="center" vertical="center" wrapText="1"/>
    </xf>
    <xf numFmtId="37" fontId="12" fillId="7" borderId="1" xfId="0" applyNumberFormat="1" applyFont="1" applyFill="1" applyBorder="1" applyAlignment="1">
      <alignment horizontal="center" vertical="center" wrapText="1"/>
    </xf>
    <xf numFmtId="166" fontId="12" fillId="7" borderId="2" xfId="2" applyNumberFormat="1" applyFont="1" applyFill="1" applyBorder="1" applyAlignment="1">
      <alignment vertical="center" wrapText="1"/>
    </xf>
    <xf numFmtId="3" fontId="7" fillId="7" borderId="22" xfId="1" applyNumberFormat="1" applyFont="1" applyFill="1" applyBorder="1" applyAlignment="1">
      <alignment horizontal="center" vertical="center" wrapText="1"/>
    </xf>
    <xf numFmtId="43" fontId="7" fillId="7" borderId="1" xfId="1" applyFont="1" applyFill="1" applyBorder="1" applyAlignment="1">
      <alignment horizontal="center" vertical="center" wrapText="1"/>
    </xf>
    <xf numFmtId="37" fontId="7" fillId="7" borderId="22" xfId="0" applyNumberFormat="1" applyFont="1" applyFill="1" applyBorder="1" applyAlignment="1">
      <alignment horizontal="center" vertical="center" wrapText="1"/>
    </xf>
    <xf numFmtId="37" fontId="7" fillId="7" borderId="13" xfId="0" applyNumberFormat="1" applyFont="1" applyFill="1" applyBorder="1" applyAlignment="1">
      <alignment horizontal="center" vertical="center" wrapText="1"/>
    </xf>
    <xf numFmtId="37" fontId="7" fillId="7" borderId="1" xfId="0" applyNumberFormat="1" applyFont="1" applyFill="1" applyBorder="1" applyAlignment="1">
      <alignment horizontal="center" vertical="center" wrapText="1"/>
    </xf>
    <xf numFmtId="169" fontId="12" fillId="7" borderId="5" xfId="1" applyNumberFormat="1" applyFont="1" applyFill="1" applyBorder="1" applyAlignment="1">
      <alignment vertical="center"/>
    </xf>
    <xf numFmtId="169" fontId="7" fillId="7" borderId="4" xfId="0" applyNumberFormat="1" applyFont="1" applyFill="1" applyBorder="1" applyAlignment="1">
      <alignment vertical="center"/>
    </xf>
    <xf numFmtId="169" fontId="12" fillId="7" borderId="8" xfId="1" applyNumberFormat="1" applyFont="1" applyFill="1" applyBorder="1" applyAlignment="1">
      <alignment vertical="center"/>
    </xf>
    <xf numFmtId="169" fontId="7" fillId="7" borderId="4" xfId="1" applyNumberFormat="1" applyFont="1" applyFill="1" applyBorder="1" applyAlignment="1">
      <alignment vertical="center"/>
    </xf>
    <xf numFmtId="169" fontId="7" fillId="7" borderId="19" xfId="1" applyNumberFormat="1" applyFont="1" applyFill="1" applyBorder="1" applyAlignment="1">
      <alignment vertical="center"/>
    </xf>
    <xf numFmtId="0" fontId="12" fillId="7" borderId="59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168" fontId="12" fillId="7" borderId="5" xfId="2" applyNumberFormat="1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>
      <alignment vertical="center"/>
    </xf>
    <xf numFmtId="168" fontId="7" fillId="7" borderId="4" xfId="0" applyNumberFormat="1" applyFont="1" applyFill="1" applyBorder="1" applyAlignment="1">
      <alignment vertical="center"/>
    </xf>
    <xf numFmtId="173" fontId="7" fillId="7" borderId="37" xfId="0" applyNumberFormat="1" applyFont="1" applyFill="1" applyBorder="1" applyAlignment="1">
      <alignment vertical="center"/>
    </xf>
    <xf numFmtId="172" fontId="7" fillId="7" borderId="37" xfId="2" applyNumberFormat="1" applyFont="1" applyFill="1" applyBorder="1" applyAlignment="1">
      <alignment vertical="center"/>
    </xf>
    <xf numFmtId="0" fontId="7" fillId="7" borderId="37" xfId="0" applyFont="1" applyFill="1" applyBorder="1" applyAlignment="1">
      <alignment horizontal="right" vertical="center"/>
    </xf>
    <xf numFmtId="164" fontId="7" fillId="7" borderId="9" xfId="0" applyNumberFormat="1" applyFont="1" applyFill="1" applyBorder="1" applyAlignment="1">
      <alignment vertical="center"/>
    </xf>
    <xf numFmtId="169" fontId="12" fillId="7" borderId="15" xfId="1" applyNumberFormat="1" applyFont="1" applyFill="1" applyBorder="1" applyAlignment="1">
      <alignment vertical="center"/>
    </xf>
    <xf numFmtId="169" fontId="12" fillId="7" borderId="27" xfId="1" applyNumberFormat="1" applyFont="1" applyFill="1" applyBorder="1" applyAlignment="1">
      <alignment vertical="center"/>
    </xf>
    <xf numFmtId="0" fontId="12" fillId="7" borderId="33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left" vertical="center"/>
    </xf>
    <xf numFmtId="0" fontId="17" fillId="7" borderId="38" xfId="0" applyFont="1" applyFill="1" applyBorder="1" applyAlignment="1">
      <alignment vertical="center"/>
    </xf>
    <xf numFmtId="168" fontId="16" fillId="7" borderId="38" xfId="0" applyNumberFormat="1" applyFont="1" applyFill="1" applyBorder="1" applyAlignment="1">
      <alignment vertical="center"/>
    </xf>
    <xf numFmtId="169" fontId="16" fillId="7" borderId="38" xfId="0" applyNumberFormat="1" applyFont="1" applyFill="1" applyBorder="1" applyAlignment="1">
      <alignment vertical="center"/>
    </xf>
    <xf numFmtId="169" fontId="16" fillId="7" borderId="38" xfId="1" applyNumberFormat="1" applyFont="1" applyFill="1" applyBorder="1" applyAlignment="1">
      <alignment vertical="center"/>
    </xf>
    <xf numFmtId="169" fontId="16" fillId="7" borderId="37" xfId="1" applyNumberFormat="1" applyFont="1" applyFill="1" applyBorder="1" applyAlignment="1">
      <alignment vertical="center"/>
    </xf>
    <xf numFmtId="173" fontId="7" fillId="7" borderId="37" xfId="0" applyNumberFormat="1" applyFont="1" applyFill="1" applyBorder="1" applyAlignment="1">
      <alignment horizontal="right" vertical="center"/>
    </xf>
    <xf numFmtId="172" fontId="7" fillId="7" borderId="37" xfId="2" applyNumberFormat="1" applyFont="1" applyFill="1" applyBorder="1" applyAlignment="1">
      <alignment horizontal="right" vertical="center"/>
    </xf>
    <xf numFmtId="165" fontId="7" fillId="7" borderId="9" xfId="0" applyNumberFormat="1" applyFont="1" applyFill="1" applyBorder="1" applyAlignment="1">
      <alignment horizontal="right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18" fillId="0" borderId="0" xfId="0" applyFont="1"/>
    <xf numFmtId="168" fontId="18" fillId="0" borderId="0" xfId="2" applyNumberFormat="1" applyFont="1"/>
    <xf numFmtId="169" fontId="18" fillId="0" borderId="0" xfId="1" applyNumberFormat="1" applyFont="1"/>
    <xf numFmtId="0" fontId="18" fillId="0" borderId="0" xfId="0" applyFont="1" applyAlignment="1">
      <alignment horizontal="center"/>
    </xf>
    <xf numFmtId="0" fontId="20" fillId="0" borderId="0" xfId="0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168" fontId="18" fillId="0" borderId="0" xfId="2" applyNumberFormat="1" applyFont="1" applyProtection="1">
      <protection locked="0"/>
    </xf>
    <xf numFmtId="0" fontId="18" fillId="0" borderId="0" xfId="0" applyFont="1" applyProtection="1">
      <protection locked="0"/>
    </xf>
    <xf numFmtId="169" fontId="18" fillId="0" borderId="0" xfId="1" applyNumberFormat="1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37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19" xfId="0" applyFont="1" applyBorder="1" applyAlignment="1" applyProtection="1">
      <alignment horizontal="centerContinuous" vertical="center"/>
      <protection locked="0"/>
    </xf>
    <xf numFmtId="0" fontId="20" fillId="0" borderId="14" xfId="0" applyFont="1" applyBorder="1" applyAlignment="1" applyProtection="1">
      <alignment horizontal="centerContinuous"/>
      <protection locked="0"/>
    </xf>
    <xf numFmtId="0" fontId="20" fillId="0" borderId="14" xfId="0" applyFont="1" applyBorder="1" applyAlignment="1" applyProtection="1">
      <alignment horizontal="centerContinuous" vertical="center"/>
      <protection locked="0"/>
    </xf>
    <xf numFmtId="0" fontId="20" fillId="0" borderId="6" xfId="0" applyFont="1" applyBorder="1" applyAlignment="1" applyProtection="1">
      <alignment horizontal="centerContinuous" vertical="center"/>
      <protection locked="0"/>
    </xf>
    <xf numFmtId="0" fontId="20" fillId="0" borderId="7" xfId="0" applyFont="1" applyBorder="1" applyAlignment="1" applyProtection="1">
      <alignment horizontal="centerContinuous"/>
      <protection locked="0"/>
    </xf>
    <xf numFmtId="169" fontId="20" fillId="0" borderId="4" xfId="1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/>
    <xf numFmtId="0" fontId="20" fillId="0" borderId="50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168" fontId="20" fillId="0" borderId="51" xfId="2" applyNumberFormat="1" applyFont="1" applyBorder="1" applyAlignment="1" applyProtection="1">
      <alignment horizontal="center" vertical="center" wrapText="1"/>
      <protection locked="0"/>
    </xf>
    <xf numFmtId="169" fontId="20" fillId="0" borderId="51" xfId="1" applyNumberFormat="1" applyFont="1" applyBorder="1" applyAlignment="1" applyProtection="1">
      <alignment horizontal="center" vertical="center" wrapText="1"/>
      <protection locked="0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168" fontId="22" fillId="0" borderId="5" xfId="2" applyNumberFormat="1" applyFont="1" applyBorder="1" applyAlignment="1" applyProtection="1">
      <alignment vertical="center"/>
      <protection locked="0"/>
    </xf>
    <xf numFmtId="169" fontId="19" fillId="7" borderId="5" xfId="1" applyNumberFormat="1" applyFont="1" applyFill="1" applyBorder="1" applyAlignment="1">
      <alignment vertical="center"/>
    </xf>
    <xf numFmtId="168" fontId="22" fillId="0" borderId="1" xfId="2" applyNumberFormat="1" applyFont="1" applyBorder="1" applyAlignment="1" applyProtection="1">
      <alignment vertical="center"/>
      <protection locked="0"/>
    </xf>
    <xf numFmtId="169" fontId="19" fillId="7" borderId="8" xfId="1" applyNumberFormat="1" applyFont="1" applyFill="1" applyBorder="1" applyAlignment="1">
      <alignment vertical="center"/>
    </xf>
    <xf numFmtId="0" fontId="22" fillId="3" borderId="29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1" fontId="22" fillId="0" borderId="31" xfId="0" applyNumberFormat="1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Protection="1">
      <protection locked="0"/>
    </xf>
    <xf numFmtId="168" fontId="22" fillId="0" borderId="0" xfId="2" applyNumberFormat="1" applyFont="1" applyFill="1" applyBorder="1" applyProtection="1">
      <protection locked="0"/>
    </xf>
    <xf numFmtId="169" fontId="22" fillId="0" borderId="0" xfId="1" applyNumberFormat="1" applyFont="1" applyFill="1" applyBorder="1"/>
    <xf numFmtId="168" fontId="22" fillId="0" borderId="26" xfId="2" applyNumberFormat="1" applyFont="1" applyFill="1" applyBorder="1" applyProtection="1">
      <protection locked="0"/>
    </xf>
    <xf numFmtId="169" fontId="22" fillId="0" borderId="15" xfId="1" applyNumberFormat="1" applyFont="1" applyFill="1" applyBorder="1"/>
    <xf numFmtId="1" fontId="22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/>
    <xf numFmtId="0" fontId="20" fillId="0" borderId="4" xfId="0" applyFont="1" applyBorder="1" applyAlignment="1" applyProtection="1">
      <alignment horizontal="centerContinuous" vertical="center"/>
      <protection locked="0"/>
    </xf>
    <xf numFmtId="169" fontId="20" fillId="0" borderId="4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Protection="1"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20" fillId="0" borderId="54" xfId="0" applyFont="1" applyBorder="1" applyAlignment="1" applyProtection="1">
      <alignment horizontal="center" vertical="center"/>
      <protection locked="0"/>
    </xf>
    <xf numFmtId="0" fontId="21" fillId="0" borderId="0" xfId="0" applyFont="1"/>
    <xf numFmtId="0" fontId="22" fillId="0" borderId="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22" fillId="0" borderId="23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vertical="center"/>
      <protection locked="0"/>
    </xf>
    <xf numFmtId="168" fontId="22" fillId="0" borderId="2" xfId="2" applyNumberFormat="1" applyFont="1" applyBorder="1" applyAlignment="1" applyProtection="1">
      <alignment vertical="center"/>
      <protection locked="0"/>
    </xf>
    <xf numFmtId="169" fontId="19" fillId="7" borderId="15" xfId="1" applyNumberFormat="1" applyFont="1" applyFill="1" applyBorder="1" applyAlignment="1">
      <alignment vertical="center"/>
    </xf>
    <xf numFmtId="169" fontId="19" fillId="7" borderId="27" xfId="1" applyNumberFormat="1" applyFont="1" applyFill="1" applyBorder="1" applyAlignment="1">
      <alignment vertical="center"/>
    </xf>
    <xf numFmtId="0" fontId="22" fillId="0" borderId="32" xfId="0" applyFont="1" applyBorder="1" applyAlignment="1" applyProtection="1">
      <alignment horizontal="center" vertical="center"/>
      <protection locked="0"/>
    </xf>
    <xf numFmtId="169" fontId="22" fillId="0" borderId="26" xfId="1" applyNumberFormat="1" applyFont="1" applyFill="1" applyBorder="1"/>
    <xf numFmtId="0" fontId="22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/>
    <xf numFmtId="0" fontId="20" fillId="0" borderId="18" xfId="0" applyFont="1" applyBorder="1" applyAlignment="1" applyProtection="1">
      <alignment horizontal="centerContinuous" vertical="center"/>
      <protection locked="0"/>
    </xf>
    <xf numFmtId="0" fontId="20" fillId="0" borderId="12" xfId="0" applyFont="1" applyBorder="1" applyAlignment="1" applyProtection="1">
      <alignment horizontal="centerContinuous"/>
      <protection locked="0"/>
    </xf>
    <xf numFmtId="0" fontId="20" fillId="0" borderId="11" xfId="0" applyFont="1" applyBorder="1" applyAlignment="1" applyProtection="1">
      <alignment horizontal="centerContinuous" vertical="center"/>
      <protection locked="0"/>
    </xf>
    <xf numFmtId="0" fontId="20" fillId="0" borderId="12" xfId="0" applyFont="1" applyBorder="1" applyAlignment="1" applyProtection="1">
      <alignment horizontal="centerContinuous" vertical="center"/>
      <protection locked="0"/>
    </xf>
    <xf numFmtId="0" fontId="20" fillId="0" borderId="56" xfId="0" applyFont="1" applyBorder="1" applyAlignment="1" applyProtection="1">
      <alignment horizontal="centerContinuous" vertical="center"/>
      <protection locked="0"/>
    </xf>
    <xf numFmtId="0" fontId="20" fillId="0" borderId="57" xfId="0" applyFont="1" applyBorder="1" applyAlignment="1" applyProtection="1">
      <alignment horizontal="centerContinuous"/>
      <protection locked="0"/>
    </xf>
    <xf numFmtId="169" fontId="20" fillId="0" borderId="56" xfId="1" applyNumberFormat="1" applyFont="1" applyBorder="1" applyAlignment="1" applyProtection="1">
      <alignment horizontal="center" vertical="center"/>
      <protection locked="0"/>
    </xf>
    <xf numFmtId="0" fontId="22" fillId="0" borderId="16" xfId="0" applyFont="1" applyBorder="1" applyProtection="1">
      <protection locked="0"/>
    </xf>
    <xf numFmtId="0" fontId="22" fillId="0" borderId="16" xfId="0" applyFont="1" applyBorder="1" applyAlignment="1" applyProtection="1">
      <alignment horizontal="center"/>
      <protection locked="0"/>
    </xf>
    <xf numFmtId="0" fontId="20" fillId="0" borderId="55" xfId="0" applyFont="1" applyBorder="1" applyAlignment="1" applyProtection="1">
      <alignment horizontal="center" vertical="center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168" fontId="20" fillId="0" borderId="55" xfId="2" applyNumberFormat="1" applyFont="1" applyBorder="1" applyAlignment="1" applyProtection="1">
      <alignment horizontal="center" vertical="center" wrapText="1"/>
      <protection locked="0"/>
    </xf>
    <xf numFmtId="169" fontId="20" fillId="0" borderId="55" xfId="1" applyNumberFormat="1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3" borderId="58" xfId="0" applyFont="1" applyFill="1" applyBorder="1" applyAlignment="1" applyProtection="1">
      <alignment horizontal="center" vertical="center"/>
      <protection locked="0"/>
    </xf>
    <xf numFmtId="0" fontId="19" fillId="7" borderId="59" xfId="0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left" vertical="center" wrapText="1"/>
      <protection locked="0"/>
    </xf>
    <xf numFmtId="1" fontId="22" fillId="0" borderId="17" xfId="0" applyNumberFormat="1" applyFont="1" applyFill="1" applyBorder="1" applyAlignment="1" applyProtection="1">
      <alignment horizontal="center"/>
      <protection locked="0"/>
    </xf>
    <xf numFmtId="0" fontId="22" fillId="0" borderId="17" xfId="0" applyFont="1" applyFill="1" applyBorder="1" applyAlignment="1" applyProtection="1">
      <alignment horizontal="center"/>
      <protection locked="0"/>
    </xf>
    <xf numFmtId="0" fontId="22" fillId="0" borderId="17" xfId="0" applyFont="1" applyFill="1" applyBorder="1" applyAlignment="1">
      <alignment horizontal="center"/>
    </xf>
    <xf numFmtId="0" fontId="20" fillId="0" borderId="7" xfId="0" applyFont="1" applyBorder="1" applyAlignment="1" applyProtection="1">
      <alignment horizontal="centerContinuous" vertical="center"/>
      <protection locked="0"/>
    </xf>
    <xf numFmtId="0" fontId="20" fillId="0" borderId="60" xfId="0" applyFont="1" applyBorder="1" applyAlignment="1" applyProtection="1">
      <alignment horizontal="center" vertical="center"/>
      <protection locked="0"/>
    </xf>
    <xf numFmtId="0" fontId="19" fillId="7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wrapText="1"/>
    </xf>
    <xf numFmtId="169" fontId="20" fillId="0" borderId="61" xfId="1" applyNumberFormat="1" applyFont="1" applyBorder="1" applyAlignment="1" applyProtection="1">
      <alignment horizontal="center" vertical="center" wrapText="1"/>
      <protection locked="0"/>
    </xf>
    <xf numFmtId="0" fontId="23" fillId="7" borderId="28" xfId="0" applyFont="1" applyFill="1" applyBorder="1" applyAlignment="1">
      <alignment horizontal="left" vertical="center"/>
    </xf>
    <xf numFmtId="0" fontId="23" fillId="7" borderId="12" xfId="0" applyFont="1" applyFill="1" applyBorder="1" applyAlignment="1">
      <alignment vertical="center"/>
    </xf>
    <xf numFmtId="168" fontId="23" fillId="7" borderId="18" xfId="0" applyNumberFormat="1" applyFont="1" applyFill="1" applyBorder="1" applyAlignment="1">
      <alignment horizontal="center" vertical="center"/>
    </xf>
    <xf numFmtId="169" fontId="23" fillId="7" borderId="18" xfId="0" applyNumberFormat="1" applyFont="1" applyFill="1" applyBorder="1" applyAlignment="1">
      <alignment horizontal="center" vertical="center"/>
    </xf>
    <xf numFmtId="169" fontId="23" fillId="7" borderId="11" xfId="0" applyNumberFormat="1" applyFont="1" applyFill="1" applyBorder="1" applyAlignment="1">
      <alignment horizontal="center"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168" fontId="22" fillId="0" borderId="0" xfId="2" applyNumberFormat="1" applyFont="1" applyProtection="1">
      <protection locked="0"/>
    </xf>
    <xf numFmtId="0" fontId="23" fillId="4" borderId="55" xfId="0" applyFont="1" applyFill="1" applyBorder="1" applyAlignment="1" applyProtection="1">
      <alignment horizontal="center" vertical="center"/>
      <protection locked="0"/>
    </xf>
    <xf numFmtId="168" fontId="19" fillId="4" borderId="55" xfId="2" applyNumberFormat="1" applyFont="1" applyFill="1" applyBorder="1" applyProtection="1">
      <protection locked="0"/>
    </xf>
    <xf numFmtId="0" fontId="24" fillId="3" borderId="62" xfId="0" applyFont="1" applyFill="1" applyBorder="1" applyAlignment="1" applyProtection="1">
      <alignment vertical="center"/>
      <protection locked="0"/>
    </xf>
    <xf numFmtId="168" fontId="20" fillId="0" borderId="63" xfId="2" applyNumberFormat="1" applyFont="1" applyBorder="1" applyAlignment="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0" fontId="20" fillId="5" borderId="46" xfId="0" applyFont="1" applyFill="1" applyBorder="1" applyAlignment="1" applyProtection="1">
      <alignment vertical="center"/>
      <protection locked="0"/>
    </xf>
    <xf numFmtId="168" fontId="20" fillId="0" borderId="47" xfId="2" applyNumberFormat="1" applyFont="1" applyBorder="1" applyAlignment="1" applyProtection="1">
      <alignment horizontal="left" vertical="center"/>
      <protection locked="0"/>
    </xf>
    <xf numFmtId="0" fontId="21" fillId="0" borderId="0" xfId="0" applyFont="1" applyProtection="1">
      <protection locked="0"/>
    </xf>
    <xf numFmtId="169" fontId="21" fillId="0" borderId="0" xfId="1" applyNumberFormat="1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8" fontId="20" fillId="0" borderId="44" xfId="2" applyNumberFormat="1" applyFont="1" applyBorder="1" applyAlignment="1" applyProtection="1">
      <alignment horizontal="left" vertical="center"/>
      <protection locked="0"/>
    </xf>
    <xf numFmtId="170" fontId="18" fillId="0" borderId="0" xfId="0" applyNumberFormat="1" applyFont="1" applyProtection="1">
      <protection locked="0"/>
    </xf>
    <xf numFmtId="167" fontId="20" fillId="5" borderId="43" xfId="2" applyNumberFormat="1" applyFont="1" applyFill="1" applyBorder="1" applyAlignment="1">
      <alignment vertical="center"/>
    </xf>
    <xf numFmtId="168" fontId="20" fillId="0" borderId="35" xfId="2" applyNumberFormat="1" applyFont="1" applyBorder="1" applyAlignment="1" applyProtection="1">
      <alignment horizontal="left" vertical="center"/>
      <protection locked="0"/>
    </xf>
    <xf numFmtId="0" fontId="20" fillId="5" borderId="43" xfId="0" applyFont="1" applyFill="1" applyBorder="1" applyAlignment="1">
      <alignment horizontal="right" vertical="center"/>
    </xf>
    <xf numFmtId="168" fontId="20" fillId="0" borderId="35" xfId="2" applyNumberFormat="1" applyFont="1" applyBorder="1" applyAlignment="1" applyProtection="1">
      <alignment horizontal="left" vertical="center" wrapText="1"/>
      <protection locked="0"/>
    </xf>
    <xf numFmtId="39" fontId="20" fillId="3" borderId="42" xfId="0" applyNumberFormat="1" applyFont="1" applyFill="1" applyBorder="1" applyAlignment="1" applyProtection="1">
      <alignment vertical="center"/>
      <protection locked="0"/>
    </xf>
    <xf numFmtId="168" fontId="20" fillId="0" borderId="36" xfId="2" applyNumberFormat="1" applyFont="1" applyBorder="1" applyAlignment="1" applyProtection="1">
      <alignment horizontal="left" vertical="center"/>
      <protection locked="0"/>
    </xf>
    <xf numFmtId="168" fontId="22" fillId="0" borderId="0" xfId="2" applyNumberFormat="1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2" fillId="3" borderId="1" xfId="0" applyFont="1" applyFill="1" applyBorder="1" applyAlignment="1" applyProtection="1">
      <alignment vertical="center"/>
      <protection locked="0"/>
    </xf>
    <xf numFmtId="0" fontId="25" fillId="0" borderId="3" xfId="0" applyFont="1" applyFill="1" applyBorder="1" applyAlignment="1" applyProtection="1">
      <alignment horizontal="left" vertical="center" wrapText="1"/>
      <protection locked="0"/>
    </xf>
    <xf numFmtId="174" fontId="20" fillId="3" borderId="34" xfId="0" applyNumberFormat="1" applyFont="1" applyFill="1" applyBorder="1" applyAlignment="1" applyProtection="1">
      <alignment vertical="center"/>
      <protection locked="0"/>
    </xf>
    <xf numFmtId="0" fontId="23" fillId="0" borderId="51" xfId="0" applyFont="1" applyBorder="1" applyAlignment="1" applyProtection="1">
      <alignment horizontal="center" vertical="center" wrapText="1"/>
      <protection locked="0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left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34" fillId="0" borderId="0" xfId="0" applyFont="1"/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5" fillId="0" borderId="40" xfId="0" applyNumberFormat="1" applyFont="1" applyBorder="1" applyAlignment="1" applyProtection="1">
      <alignment horizontal="left" vertical="center" wrapText="1"/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49" fontId="5" fillId="0" borderId="29" xfId="0" applyNumberFormat="1" applyFont="1" applyBorder="1" applyAlignment="1" applyProtection="1">
      <alignment horizontal="left" vertical="center" wrapText="1"/>
      <protection locked="0"/>
    </xf>
    <xf numFmtId="49" fontId="5" fillId="0" borderId="31" xfId="0" applyNumberFormat="1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0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scheme val="none"/>
      </font>
      <alignment vertical="center" textRotation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vertical="center" textRotation="0" indent="0" justifyLastLine="0" shrinkToFit="0" readingOrder="0"/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70CC9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0"/>
      </font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alignment vertical="center" textRotation="0" indent="0" justifyLastLine="0" shrinkToFit="0" readingOrder="0"/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ont>
        <strike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border diagonalUp="0" diagonalDown="0">
        <left style="medium">
          <color theme="0"/>
        </left>
        <right style="medium">
          <color theme="0"/>
        </right>
        <top/>
        <vertical style="medium">
          <color theme="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8" formatCode="_-&quot;$&quot;* #,##0_-;\-&quot;$&quot;* #,##0_-;_-&quot;$&quot;* &quot;-&quot;??_-;_-@_-"/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8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</font>
      <border diagonalUp="0" diagonalDown="0" outline="0">
        <left style="medium">
          <color theme="0"/>
        </left>
        <right style="medium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</font>
      <alignment vertical="center" textRotation="0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</font>
      <alignment vertical="center" textRotation="0" indent="0" justifyLastLine="0" shrinkToFit="0" readingOrder="0"/>
    </dxf>
    <dxf>
      <border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8"/>
        <color theme="1"/>
      </font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</font>
      <border diagonalUp="0" diagonalDown="0" outline="0">
        <left style="medium">
          <color theme="0"/>
        </left>
        <right style="medium">
          <color theme="0"/>
        </right>
      </border>
    </dxf>
    <dxf>
      <font>
        <strike val="0"/>
        <outline val="0"/>
        <shadow val="0"/>
        <u val="none"/>
        <vertAlign val="baseline"/>
        <sz val="18"/>
        <color theme="0"/>
        <name val="Arial"/>
        <scheme val="none"/>
      </font>
      <fill>
        <patternFill patternType="solid">
          <fgColor indexed="64"/>
          <bgColor rgb="FF070CC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rial"/>
        <scheme val="none"/>
      </font>
      <numFmt numFmtId="169" formatCode="_-* #,##0_-;\-* #,##0_-;_-* &quot;-&quot;??_-;_-@_-"/>
      <fill>
        <patternFill patternType="solid">
          <fgColor indexed="64"/>
          <bgColor rgb="FF070CC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68" formatCode="_-&quot;$&quot;* #,##0_-;\-&quot;$&quot;* #,##0_-;_-&quot;$&quot;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8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Arial"/>
        <scheme val="none"/>
      </font>
      <border diagonalUp="0" diagonalDown="0" outline="0">
        <left style="medium">
          <color theme="0"/>
        </left>
        <right style="medium">
          <color theme="0"/>
        </right>
        <top/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2" defaultPivotStyle="PivotStyleLight16"/>
  <colors>
    <mruColors>
      <color rgb="FF070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ype_dénergie_renouvelable" displayName="Type_dénergie_renouvelable" ref="A6:O14" totalsRowShown="0" headerRowDxfId="203" dataDxfId="201" headerRowBorderDxfId="202" tableBorderDxfId="200" totalsRowBorderDxfId="199">
  <autoFilter ref="A6:O14" xr:uid="{00000000-0009-0000-0100-000006000000}"/>
  <tableColumns count="15">
    <tableColumn id="1" xr3:uid="{00000000-0010-0000-0000-000001000000}" name="Type d'énergie renouvelable" dataDxfId="198"/>
    <tableColumn id="2" xr3:uid="{00000000-0010-0000-0000-000002000000}" name="Définir" dataDxfId="197"/>
    <tableColumn id="3" xr3:uid="{00000000-0010-0000-0000-000003000000}" name="Nombre de systèmes actuel" dataDxfId="196"/>
    <tableColumn id="4" xr3:uid="{00000000-0010-0000-0000-000004000000}" name="AF 2018-2019" dataDxfId="195"/>
    <tableColumn id="5" xr3:uid="{00000000-0010-0000-0000-000005000000}" name="AF 2019-2020" dataDxfId="194"/>
    <tableColumn id="6" xr3:uid="{00000000-0010-0000-0000-000006000000}" name="AF 2020-2021" dataDxfId="193"/>
    <tableColumn id="7" xr3:uid="{00000000-0010-0000-0000-000007000000}" name="AF 2021-2022" dataDxfId="192"/>
    <tableColumn id="8" xr3:uid="{00000000-0010-0000-0000-000008000000}" name="AF 2022-2023" dataDxfId="191"/>
    <tableColumn id="9" xr3:uid="{00000000-0010-0000-0000-000009000000}" name="AF 2018-20192" dataDxfId="190"/>
    <tableColumn id="10" xr3:uid="{00000000-0010-0000-0000-00000A000000}" name="AF 2019-20202" dataDxfId="189"/>
    <tableColumn id="11" xr3:uid="{00000000-0010-0000-0000-00000B000000}" name="AF 2020-20212" dataDxfId="188"/>
    <tableColumn id="12" xr3:uid="{00000000-0010-0000-0000-00000C000000}" name="AF 2021-20222" dataDxfId="187"/>
    <tableColumn id="13" xr3:uid="{00000000-0010-0000-0000-00000D000000}" name="AF 2022-20232" dataDxfId="186"/>
    <tableColumn id="14" xr3:uid="{00000000-0010-0000-0000-00000E000000}" name="Total _x000a_ (kW)" dataDxfId="185"/>
    <tableColumn id="15" xr3:uid="{00000000-0010-0000-0000-00000F000000}" name="Génération actuelle ou estimée (ékWh)" dataDxfId="184">
      <calculatedColumnFormula>SUM(I7:M7)</calculatedColumnFormula>
    </tableColumn>
  </tableColumns>
  <tableStyleInfo name="TableStyleMedium1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Formation_et_éducation" displayName="Formation_et_éducation" ref="A7:P16" totalsRowShown="0" headerRowDxfId="33" dataDxfId="31" headerRowBorderDxfId="32">
  <autoFilter ref="A7:P16" xr:uid="{00000000-0009-0000-0100-000012000000}"/>
  <tableColumns count="16">
    <tableColumn id="1" xr3:uid="{00000000-0010-0000-0900-000001000000}" name="Formation et éducation" dataDxfId="30"/>
    <tableColumn id="2" xr3:uid="{00000000-0010-0000-0900-000002000000}" name="Durée pendant laquelle cette mesure sera en place (années)" dataDxfId="29"/>
    <tableColumn id="3" xr3:uid="{00000000-0010-0000-0900-000003000000}" name="Coût estimé de la mise en œuvre" dataDxfId="28" dataCellStyle="Currency"/>
    <tableColumn id="4" xr3:uid="{00000000-0010-0000-0900-000004000000}" name="Estimation des économies annuelles d'énergie de tous les projets (ékWh)" dataDxfId="27" dataCellStyle="Comma"/>
    <tableColumn id="5" xr3:uid="{00000000-0010-0000-0900-000005000000}" name="Coût estimé de la mise en œuvre2" dataDxfId="26" dataCellStyle="Currency"/>
    <tableColumn id="6" xr3:uid="{00000000-0010-0000-0900-000006000000}" name="Estimation des économies annuelles d'énergie de tous les projets (ékWh)2" dataDxfId="25" dataCellStyle="Comma"/>
    <tableColumn id="7" xr3:uid="{00000000-0010-0000-0900-000007000000}" name="Coût estimé de la mise en œuvre3" dataDxfId="24" dataCellStyle="Currency"/>
    <tableColumn id="8" xr3:uid="{00000000-0010-0000-0900-000008000000}" name="Estimation des économies annuelles d'énergie de tous les projets (ékWh)3" dataDxfId="23" dataCellStyle="Comma"/>
    <tableColumn id="9" xr3:uid="{00000000-0010-0000-0900-000009000000}" name="Coût estimé de la mise en œuvre4" dataDxfId="22" dataCellStyle="Currency"/>
    <tableColumn id="10" xr3:uid="{00000000-0010-0000-0900-00000A000000}" name="Estimation des économies annuelles d'énergie de tous les projets (ékWh)4" dataDxfId="21" dataCellStyle="Comma"/>
    <tableColumn id="11" xr3:uid="{00000000-0010-0000-0900-00000B000000}" name="Coût estimé de la mise en œuvre5" dataDxfId="20" dataCellStyle="Currency"/>
    <tableColumn id="12" xr3:uid="{00000000-0010-0000-0900-00000C000000}" name="Estimation des économies annuelles d'énergie de tous les projets (ékWh)5" dataDxfId="19" dataCellStyle="Comma"/>
    <tableColumn id="13" xr3:uid="{00000000-0010-0000-0900-00000D000000}" name="Estimation du total des économies d'énergie accumulées (ékWh)" dataDxfId="18" dataCellStyle="Comma"/>
    <tableColumn id="14" xr3:uid="{00000000-0010-0000-0900-00000E000000}" name="Période de récupération d'énergie (années)" dataDxfId="17"/>
    <tableColumn id="15" xr3:uid="{00000000-0010-0000-0900-00000F000000}" name="% relié à l'électricité" dataDxfId="16"/>
    <tableColumn id="16" xr3:uid="{00000000-0010-0000-0900-000010000000}" name="% relié au gaz naturel" dataDxfId="15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Conservation_Goal" displayName="Conservation_Goal" ref="B14:L21" totalsRowShown="0" headerRowDxfId="14" dataDxfId="12" headerRowBorderDxfId="13" tableBorderDxfId="11" dataCellStyle="Comma">
  <autoFilter ref="B14:L21" xr:uid="{00000000-0009-0000-0100-000013000000}"/>
  <tableColumns count="11">
    <tableColumn id="1" xr3:uid="{00000000-0010-0000-0A00-000001000000}" name="Coût estimé de la mise en œuvre" dataDxfId="10"/>
    <tableColumn id="2" xr3:uid="{00000000-0010-0000-0A00-000002000000}" name="Estimation des économies annuelles d'énergie de tous les projets (ékWh)" dataDxfId="9" dataCellStyle="Comma"/>
    <tableColumn id="3" xr3:uid="{00000000-0010-0000-0A00-000003000000}" name="Coût estimé de la mise en œuvre2" dataDxfId="8"/>
    <tableColumn id="4" xr3:uid="{00000000-0010-0000-0A00-000004000000}" name="Estimation des économies annuelles d'énergie de tous les projets (ékWh)2" dataDxfId="7" dataCellStyle="Comma"/>
    <tableColumn id="5" xr3:uid="{00000000-0010-0000-0A00-000005000000}" name="Coût estimé de la mise en œuvre22" dataDxfId="6"/>
    <tableColumn id="6" xr3:uid="{00000000-0010-0000-0A00-000006000000}" name="Estimation des économies annuelles d'énergie de tous les projets (ékWh)22" dataDxfId="5" dataCellStyle="Comma"/>
    <tableColumn id="7" xr3:uid="{00000000-0010-0000-0A00-000007000000}" name="Coût estimé de la mise en œuvre4" dataDxfId="4"/>
    <tableColumn id="8" xr3:uid="{00000000-0010-0000-0A00-000008000000}" name="Estimation des économies annuelles d'énergie de tous les projets (ékWh)4" dataDxfId="3" dataCellStyle="Comma"/>
    <tableColumn id="9" xr3:uid="{00000000-0010-0000-0A00-000009000000}" name="Coût estimé de la mise en œuvre3" dataDxfId="2"/>
    <tableColumn id="10" xr3:uid="{00000000-0010-0000-0A00-00000A000000}" name="Estimation des économies annuelles d'énergie de tous les projets (ékWh)3" dataDxfId="1" dataCellStyle="Comma"/>
    <tableColumn id="11" xr3:uid="{00000000-0010-0000-0A00-00000B000000}" name="Estimation du total des économies d'énergie accumulées (ékWh)" dataDxfId="0" dataCellStyle="Comm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Éclairage" displayName="Éclairage" ref="A6:P10" totalsRowShown="0" headerRowDxfId="183" dataDxfId="182" tableBorderDxfId="181">
  <autoFilter ref="A6:P10" xr:uid="{00000000-0009-0000-0100-000008000000}"/>
  <tableColumns count="16">
    <tableColumn id="1" xr3:uid="{00000000-0010-0000-0100-000001000000}" name="Éclairage" dataDxfId="180"/>
    <tableColumn id="2" xr3:uid="{00000000-0010-0000-0100-000002000000}" name="Durée pendant laquelle cette mesure sera en place (années)" dataDxfId="179"/>
    <tableColumn id="3" xr3:uid="{00000000-0010-0000-0100-000003000000}" name="Coût estimé de la mise en œuvre" dataDxfId="178" dataCellStyle="Currency"/>
    <tableColumn id="4" xr3:uid="{00000000-0010-0000-0100-000004000000}" name="Estimation des économies annuelles d'énergie de tous les projets (ékWh)" dataDxfId="177" dataCellStyle="Comma">
      <calculatedColumnFormula>+(C7/N7)/(($B$55*O7/100)+($B$56*P7/100))</calculatedColumnFormula>
    </tableColumn>
    <tableColumn id="5" xr3:uid="{00000000-0010-0000-0100-000005000000}" name="Coût estimé de la mise en œuvre2" dataDxfId="176" dataCellStyle="Currency"/>
    <tableColumn id="6" xr3:uid="{00000000-0010-0000-0100-000006000000}" name="Estimation des économies annuelles d'énergie de tous les projets (ékWh)2" dataDxfId="175" dataCellStyle="Comma">
      <calculatedColumnFormula>+(E7/N7)/(($B$55*O7/100)+($B$56*P7/100))</calculatedColumnFormula>
    </tableColumn>
    <tableColumn id="7" xr3:uid="{00000000-0010-0000-0100-000007000000}" name="Coût estimé de la mise en œuvre3" dataDxfId="174" dataCellStyle="Currency"/>
    <tableColumn id="8" xr3:uid="{00000000-0010-0000-0100-000008000000}" name="Estimation des économies annuelles d'énergie de tous les projets (ékWh)3" dataDxfId="173" dataCellStyle="Comma">
      <calculatedColumnFormula>+(G7/N7)/(($B$55*O7/100)+($B$56*P7/100))</calculatedColumnFormula>
    </tableColumn>
    <tableColumn id="9" xr3:uid="{00000000-0010-0000-0100-000009000000}" name="Coût estimé de la mise en œuvre4" dataDxfId="172" dataCellStyle="Currency"/>
    <tableColumn id="10" xr3:uid="{00000000-0010-0000-0100-00000A000000}" name="Estimation des économies annuelles d'énergie de tous les projets (ékWh)4" dataDxfId="171" dataCellStyle="Comma">
      <calculatedColumnFormula>+(I7/N7)/(($B$55*O7/100)+($B$56*P7/100))</calculatedColumnFormula>
    </tableColumn>
    <tableColumn id="11" xr3:uid="{00000000-0010-0000-0100-00000B000000}" name="Coût estimé de la mise en œuvre5" dataDxfId="170" dataCellStyle="Currency"/>
    <tableColumn id="12" xr3:uid="{00000000-0010-0000-0100-00000C000000}" name="Estimation des économies annuelles d'énergie de tous les projets (ékWh)5" dataDxfId="169" dataCellStyle="Comma">
      <calculatedColumnFormula>+(K7/N7)/(($B$55*O7/100)+($B$56*P7/100))</calculatedColumnFormula>
    </tableColumn>
    <tableColumn id="13" xr3:uid="{00000000-0010-0000-0100-00000D000000}" name="Estimation du total des économies d'énergie accumulées (ékWh)" dataDxfId="168" dataCellStyle="Comma">
      <calculatedColumnFormula>+(D7*5)+(F7*4)+(H7*3)+(J7*2)+L7</calculatedColumnFormula>
    </tableColumn>
    <tableColumn id="14" xr3:uid="{00000000-0010-0000-0100-00000E000000}" name="Période de récupération d'énergie (années)" dataDxfId="167"/>
    <tableColumn id="15" xr3:uid="{00000000-0010-0000-0100-00000F000000}" name="% relié à l'électricité" dataDxfId="166"/>
    <tableColumn id="16" xr3:uid="{00000000-0010-0000-0100-000010000000}" name="% relié au gaz naturel" dataDxfId="165">
      <calculatedColumnFormula>100-O7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CVCA" displayName="CVCA" ref="A13:P28" totalsRowShown="0" headerRowDxfId="164" dataDxfId="163" tableBorderDxfId="162">
  <autoFilter ref="A13:P28" xr:uid="{00000000-0009-0000-0100-000009000000}"/>
  <tableColumns count="16">
    <tableColumn id="1" xr3:uid="{00000000-0010-0000-0200-000001000000}" name="CVCA" dataDxfId="161"/>
    <tableColumn id="2" xr3:uid="{00000000-0010-0000-0200-000002000000}" name="Durée pendant laquelle cette mesure sera en place (années)" dataDxfId="160"/>
    <tableColumn id="3" xr3:uid="{00000000-0010-0000-0200-000003000000}" name="Coût estimé de la mise en œuvre" dataDxfId="159" dataCellStyle="Currency"/>
    <tableColumn id="4" xr3:uid="{00000000-0010-0000-0200-000004000000}" name="Estimation des économies annuelles d'énergie de tous les projets (ékWh)" dataDxfId="158" dataCellStyle="Comma">
      <calculatedColumnFormula>+(C14/N14)/(($B$56*O14/100)+($B$57*P14/100))</calculatedColumnFormula>
    </tableColumn>
    <tableColumn id="5" xr3:uid="{00000000-0010-0000-0200-000005000000}" name="Coût estimé de la mise en œuvre2" dataDxfId="157" dataCellStyle="Currency"/>
    <tableColumn id="6" xr3:uid="{00000000-0010-0000-0200-000006000000}" name="Estimation des économies annuelles d'énergie de tous les projets (ékWh)2" dataDxfId="156" dataCellStyle="Comma">
      <calculatedColumnFormula>+(E14/N14)/(($B$56*O14/100)+($B$57*P14/100))</calculatedColumnFormula>
    </tableColumn>
    <tableColumn id="7" xr3:uid="{00000000-0010-0000-0200-000007000000}" name="Coût estimé de la mise en œuvre3" dataDxfId="155" dataCellStyle="Currency"/>
    <tableColumn id="8" xr3:uid="{00000000-0010-0000-0200-000008000000}" name="Estimation des économies annuelles d'énergie de tous les projets (ékWh)3" dataDxfId="154" dataCellStyle="Comma">
      <calculatedColumnFormula>+(G14/N14)/(($B$56*O14/100)+($B$57*P14/100))</calculatedColumnFormula>
    </tableColumn>
    <tableColumn id="9" xr3:uid="{00000000-0010-0000-0200-000009000000}" name="Coût estimé de la mise en œuvre4" dataDxfId="153" dataCellStyle="Currency"/>
    <tableColumn id="10" xr3:uid="{00000000-0010-0000-0200-00000A000000}" name="Estimation des économies annuelles d'énergie de tous les projets (ékWh)4" dataDxfId="152" dataCellStyle="Comma">
      <calculatedColumnFormula>+(I14/N14)/(($B$56*O14/100)+($B$57*P14/100))</calculatedColumnFormula>
    </tableColumn>
    <tableColumn id="11" xr3:uid="{00000000-0010-0000-0200-00000B000000}" name="Coût estimé de la mise en œuvre5" dataDxfId="151" dataCellStyle="Currency"/>
    <tableColumn id="12" xr3:uid="{00000000-0010-0000-0200-00000C000000}" name="Estimation des économies annuelles d'énergie de tous les projets (ékWh)5" dataDxfId="150" dataCellStyle="Comma">
      <calculatedColumnFormula>+(K14/N14)/(($B$56*O14/100)+($B$57*P14/100))</calculatedColumnFormula>
    </tableColumn>
    <tableColumn id="13" xr3:uid="{00000000-0010-0000-0200-00000D000000}" name="Estimation du total des économies d'énergie accumulées (ékWh)" dataDxfId="149" dataCellStyle="Comma">
      <calculatedColumnFormula>+(D14*5)+(F14*4)+(H14*3)+(J14*2)+L14</calculatedColumnFormula>
    </tableColumn>
    <tableColumn id="14" xr3:uid="{00000000-0010-0000-0200-00000E000000}" name="Période de récupération d'énergie (années)" dataDxfId="148"/>
    <tableColumn id="15" xr3:uid="{00000000-0010-0000-0200-00000F000000}" name="% relié à l'électricité" dataDxfId="147"/>
    <tableColumn id="16" xr3:uid="{00000000-0010-0000-0200-000010000000}" name="% relié au gaz naturel" dataDxfId="146">
      <calculatedColumnFormula>100-O14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Contrôles" displayName="Contrôles" ref="A31:P36" totalsRowShown="0" headerRowDxfId="145" dataDxfId="143" headerRowBorderDxfId="144" tableBorderDxfId="142">
  <autoFilter ref="A31:P36" xr:uid="{00000000-0009-0000-0100-00000A000000}"/>
  <tableColumns count="16">
    <tableColumn id="1" xr3:uid="{00000000-0010-0000-0300-000001000000}" name="Contrôles" dataDxfId="141"/>
    <tableColumn id="2" xr3:uid="{00000000-0010-0000-0300-000002000000}" name="Durée pendant laquelle cette mesure sera en place (années)" dataDxfId="140"/>
    <tableColumn id="3" xr3:uid="{00000000-0010-0000-0300-000003000000}" name="Coût estimé de la mise en œuvre" dataDxfId="139" dataCellStyle="Currency"/>
    <tableColumn id="4" xr3:uid="{00000000-0010-0000-0300-000004000000}" name="Estimation des économies annuelles d'énergie de tous les projets (ékWh)" dataDxfId="138" dataCellStyle="Comma">
      <calculatedColumnFormula>+(C32/N32)/(($B$55*O32/100)+($B$56*P32/100))</calculatedColumnFormula>
    </tableColumn>
    <tableColumn id="5" xr3:uid="{00000000-0010-0000-0300-000005000000}" name="Coût estimé de la mise en œuvre2" dataDxfId="137" dataCellStyle="Currency"/>
    <tableColumn id="6" xr3:uid="{00000000-0010-0000-0300-000006000000}" name="Estimation des économies annuelles d'énergie de tous les projets (ékWh)2" dataDxfId="136" dataCellStyle="Comma">
      <calculatedColumnFormula>+(E32/N32)/(($B$55*O32/100)+($B$56*P32/100))</calculatedColumnFormula>
    </tableColumn>
    <tableColumn id="7" xr3:uid="{00000000-0010-0000-0300-000007000000}" name="Coût estimé de la mise en œuvre3" dataDxfId="135" dataCellStyle="Currency"/>
    <tableColumn id="8" xr3:uid="{00000000-0010-0000-0300-000008000000}" name="Estimation des économies annuelles d'énergie de tous les projets (ékWh)3" dataDxfId="134" dataCellStyle="Comma">
      <calculatedColumnFormula>+(G32/N32)/(($B$55*O32/100)+($B$56*P32/100))</calculatedColumnFormula>
    </tableColumn>
    <tableColumn id="9" xr3:uid="{00000000-0010-0000-0300-000009000000}" name="Coût estimé de la mise en œuvre4" dataDxfId="133" dataCellStyle="Currency"/>
    <tableColumn id="10" xr3:uid="{00000000-0010-0000-0300-00000A000000}" name="Estimation des économies annuelles d'énergie de tous les projets (ékWh)4" dataDxfId="132" dataCellStyle="Comma">
      <calculatedColumnFormula>+(I32/N32)/(($B$55*O32/100)+($B$56*P32/100))</calculatedColumnFormula>
    </tableColumn>
    <tableColumn id="11" xr3:uid="{00000000-0010-0000-0300-00000B000000}" name="Coût estimé de la mise en œuvre5" dataDxfId="131" dataCellStyle="Currency"/>
    <tableColumn id="12" xr3:uid="{00000000-0010-0000-0300-00000C000000}" name="Estimation des économies annuelles d'énergie de tous les projets (ékWh)5" dataDxfId="130" dataCellStyle="Comma">
      <calculatedColumnFormula>+(K32/N32)/(($B$55*O32/100)+($B$56*P32/100))</calculatedColumnFormula>
    </tableColumn>
    <tableColumn id="13" xr3:uid="{00000000-0010-0000-0300-00000D000000}" name="Estimation du total des économies d'énergie accumulées (ékWh)" dataDxfId="129" dataCellStyle="Comma">
      <calculatedColumnFormula>+(D32*5)+(F32*4)+(H32*3)+(J32*2)+L32</calculatedColumnFormula>
    </tableColumn>
    <tableColumn id="14" xr3:uid="{00000000-0010-0000-0300-00000E000000}" name="Période de récupération d'énergie (années)" dataDxfId="128"/>
    <tableColumn id="15" xr3:uid="{00000000-0010-0000-0300-00000F000000}" name="% relié à l'électricité" dataDxfId="127"/>
    <tableColumn id="16" xr3:uid="{00000000-0010-0000-0300-000010000000}" name="% relié au gaz naturel" dataDxfId="126">
      <calculatedColumnFormula>100-O32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Enveloppe_de_bâtiments" displayName="Enveloppe_de_bâtiments" ref="A39:P46" totalsRowShown="0" headerRowDxfId="125" dataDxfId="124" tableBorderDxfId="123">
  <autoFilter ref="A39:P46" xr:uid="{00000000-0009-0000-0100-00000D000000}"/>
  <tableColumns count="16">
    <tableColumn id="1" xr3:uid="{00000000-0010-0000-0400-000001000000}" name="Enveloppe de bâtiments" dataDxfId="122"/>
    <tableColumn id="2" xr3:uid="{00000000-0010-0000-0400-000002000000}" name="Durée pendant laquelle cette mesure sera en place (années)" dataDxfId="121"/>
    <tableColumn id="3" xr3:uid="{00000000-0010-0000-0400-000003000000}" name="Coût estimé de la mise en œuvre" dataDxfId="120" dataCellStyle="Currency"/>
    <tableColumn id="4" xr3:uid="{00000000-0010-0000-0400-000004000000}" name="Estimation des économies annuelles d'énergie de tous les projets (ékWh)" dataDxfId="119" dataCellStyle="Comma">
      <calculatedColumnFormula>+(C40/N40)/(($B$55*O40/100)+($B$56*P40/100))</calculatedColumnFormula>
    </tableColumn>
    <tableColumn id="5" xr3:uid="{00000000-0010-0000-0400-000005000000}" name="Coût estimé de la mise en œuvre2" dataDxfId="118" dataCellStyle="Currency"/>
    <tableColumn id="6" xr3:uid="{00000000-0010-0000-0400-000006000000}" name="Estimation des économies annuelles d'énergie de tous les projets (ékWh)2" dataDxfId="117" dataCellStyle="Comma">
      <calculatedColumnFormula>+(E40/N40)/(($B$55*O40/100)+($B$56*P40/100))</calculatedColumnFormula>
    </tableColumn>
    <tableColumn id="7" xr3:uid="{00000000-0010-0000-0400-000007000000}" name="Coût estimé de la mise en œuvre3" dataDxfId="116" dataCellStyle="Currency"/>
    <tableColumn id="8" xr3:uid="{00000000-0010-0000-0400-000008000000}" name="Estimation des économies annuelles d'énergie de tous les projets (ékWh)3" dataDxfId="115" dataCellStyle="Comma">
      <calculatedColumnFormula>+(G40/N40)/(($B$55*O40/100)+($B$56*P40/100))</calculatedColumnFormula>
    </tableColumn>
    <tableColumn id="9" xr3:uid="{00000000-0010-0000-0400-000009000000}" name="Coût estimé de la mise en œuvre4" dataDxfId="114" dataCellStyle="Currency"/>
    <tableColumn id="10" xr3:uid="{00000000-0010-0000-0400-00000A000000}" name="Estimation des économies annuelles d'énergie de tous les projets (ékWh)4" dataDxfId="113" dataCellStyle="Comma">
      <calculatedColumnFormula>+(I40/N40)/(($B$55*O40/100)+($B$56*P40/100))</calculatedColumnFormula>
    </tableColumn>
    <tableColumn id="11" xr3:uid="{00000000-0010-0000-0400-00000B000000}" name="Coût estimé de la mise en œuvre5" dataDxfId="112" dataCellStyle="Currency"/>
    <tableColumn id="12" xr3:uid="{00000000-0010-0000-0400-00000C000000}" name="Estimation des économies annuelles d'énergie de tous les projets (ékWh)5" dataDxfId="111" dataCellStyle="Comma">
      <calculatedColumnFormula>+(K40/N40)/(($B$55*O40/100)+($B$56*P40/100))</calculatedColumnFormula>
    </tableColumn>
    <tableColumn id="13" xr3:uid="{00000000-0010-0000-0400-00000D000000}" name="Estimation du total des économies d'énergie accumulées (ékWh)" dataDxfId="110" dataCellStyle="Comma">
      <calculatedColumnFormula>+(D40*5)+(F40*4)+(H40*3)+(J40*2)+L40</calculatedColumnFormula>
    </tableColumn>
    <tableColumn id="14" xr3:uid="{00000000-0010-0000-0400-00000E000000}" name="Période de récupération d'énergie (années)" dataDxfId="109"/>
    <tableColumn id="15" xr3:uid="{00000000-0010-0000-0400-00000F000000}" name="% relié à l'électricité" dataDxfId="108"/>
    <tableColumn id="16" xr3:uid="{00000000-0010-0000-0400-000010000000}" name="% relié au gaz naturel" dataDxfId="107">
      <calculatedColumnFormula>100-O40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otal" displayName="Total" ref="A49:M50" totalsRowShown="0" headerRowDxfId="106" dataDxfId="104" headerRowBorderDxfId="105" tableBorderDxfId="103">
  <autoFilter ref="A49:M50" xr:uid="{00000000-0009-0000-0100-00000E000000}"/>
  <tableColumns count="13">
    <tableColumn id="1" xr3:uid="{00000000-0010-0000-0500-000001000000}" name="Investissement total liées aux stratégies de conception, de construction et d'adaptation rétroactive" dataDxfId="102"/>
    <tableColumn id="2" xr3:uid="{00000000-0010-0000-0500-000002000000}" name="Durée pendant laquelle cette mesure sera en place (années)" dataDxfId="101"/>
    <tableColumn id="3" xr3:uid="{00000000-0010-0000-0500-000003000000}" name="Coût estimé de la mise en œuvre" dataDxfId="100">
      <calculatedColumnFormula>SUM(C7:C46)</calculatedColumnFormula>
    </tableColumn>
    <tableColumn id="4" xr3:uid="{00000000-0010-0000-0500-000004000000}" name="Estimation des économies annuelles d'énergie de tous les projets (ékWh)" dataDxfId="99">
      <calculatedColumnFormula>SUM(D7:D46)</calculatedColumnFormula>
    </tableColumn>
    <tableColumn id="5" xr3:uid="{00000000-0010-0000-0500-000005000000}" name="Coût estimé de la mise en œuvre2" dataDxfId="98">
      <calculatedColumnFormula>SUM(E7:E46)</calculatedColumnFormula>
    </tableColumn>
    <tableColumn id="6" xr3:uid="{00000000-0010-0000-0500-000006000000}" name="Estimation des économies annuelles d'énergie de tous les projets (ékWh)2" dataDxfId="97">
      <calculatedColumnFormula>SUM(F7:F46)</calculatedColumnFormula>
    </tableColumn>
    <tableColumn id="7" xr3:uid="{00000000-0010-0000-0500-000007000000}" name="Coût estimé de la mise en œuvre3" dataDxfId="96">
      <calculatedColumnFormula>SUM(G7:G46)</calculatedColumnFormula>
    </tableColumn>
    <tableColumn id="8" xr3:uid="{00000000-0010-0000-0500-000008000000}" name="Estimation des économies annuelles d'énergie de tous les projets (ékWh)3" dataDxfId="95">
      <calculatedColumnFormula>SUM(H7:H46)</calculatedColumnFormula>
    </tableColumn>
    <tableColumn id="9" xr3:uid="{00000000-0010-0000-0500-000009000000}" name="Coût estimé de la mise en œuvre4" dataDxfId="94">
      <calculatedColumnFormula>SUM(I7:I46)</calculatedColumnFormula>
    </tableColumn>
    <tableColumn id="10" xr3:uid="{00000000-0010-0000-0500-00000A000000}" name="Estimation des économies annuelles d'énergie de tous les projets (ékWh)4" dataDxfId="93">
      <calculatedColumnFormula>SUM(J7:J46)</calculatedColumnFormula>
    </tableColumn>
    <tableColumn id="11" xr3:uid="{00000000-0010-0000-0500-00000B000000}" name="Coût estimé de la mise en œuvre5" dataDxfId="92">
      <calculatedColumnFormula>SUM(K7:K46)</calculatedColumnFormula>
    </tableColumn>
    <tableColumn id="12" xr3:uid="{00000000-0010-0000-0500-00000C000000}" name="Estimation des économies annuelles d'énergie de tous les projets (ékWh)5" dataDxfId="91">
      <calculatedColumnFormula>SUM(L7:L46)</calculatedColumnFormula>
    </tableColumn>
    <tableColumn id="13" xr3:uid="{00000000-0010-0000-0500-00000D000000}" name="Estimation du total des économies d'énergie accumulées (ékWh)" dataDxfId="90">
      <calculatedColumnFormula>SUM(M7:M46)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Politique_et_planification" displayName="Politique_et_planification" ref="A6:P15" totalsRowShown="0" headerRowDxfId="89" dataDxfId="88" tableBorderDxfId="87">
  <autoFilter ref="A6:P15" xr:uid="{00000000-0009-0000-0100-00000F000000}"/>
  <tableColumns count="16">
    <tableColumn id="1" xr3:uid="{00000000-0010-0000-0600-000001000000}" name="Politique et planification" dataDxfId="86"/>
    <tableColumn id="2" xr3:uid="{00000000-0010-0000-0600-000002000000}" name="Durée pendant laquelle cette mesure sera en place (années)" dataDxfId="85"/>
    <tableColumn id="3" xr3:uid="{00000000-0010-0000-0600-000003000000}" name="Coût estimé de la mise en œuvre" dataDxfId="84" dataCellStyle="Currency"/>
    <tableColumn id="4" xr3:uid="{00000000-0010-0000-0600-000004000000}" name="Estimation des économies annuelles d'énergie de tous les projets (ékWh)" dataDxfId="83" dataCellStyle="Comma">
      <calculatedColumnFormula>+(C7/N7)/(($A$28*O7/100)+($A$29*P7/100))</calculatedColumnFormula>
    </tableColumn>
    <tableColumn id="5" xr3:uid="{00000000-0010-0000-0600-000005000000}" name="Coût estimé de la mise en œuvre2" dataDxfId="82" dataCellStyle="Currency"/>
    <tableColumn id="6" xr3:uid="{00000000-0010-0000-0600-000006000000}" name="Estimation des économies annuelles d'énergie de tous les projets (ékWh)2" dataDxfId="81" dataCellStyle="Comma">
      <calculatedColumnFormula>+(E7/N7)/(($A$28*O7/100)+($A$29*P7/100))</calculatedColumnFormula>
    </tableColumn>
    <tableColumn id="7" xr3:uid="{00000000-0010-0000-0600-000007000000}" name="Coût estimé de la mise en œuvre3" dataDxfId="80" dataCellStyle="Currency"/>
    <tableColumn id="8" xr3:uid="{00000000-0010-0000-0600-000008000000}" name="Estimation des économies annuelles d'énergie de tous les projets (ékWh)3" dataDxfId="79" dataCellStyle="Comma">
      <calculatedColumnFormula>+(G7/N7)/(($A$28*O7/100)+($A$29*P7/100))</calculatedColumnFormula>
    </tableColumn>
    <tableColumn id="9" xr3:uid="{00000000-0010-0000-0600-000009000000}" name="Coût estimé de la mise en œuvre4" dataDxfId="78" dataCellStyle="Currency"/>
    <tableColumn id="10" xr3:uid="{00000000-0010-0000-0600-00000A000000}" name="Estimation des économies annuelles d'énergie de tous les projets (ékWh)4" dataDxfId="77" dataCellStyle="Comma">
      <calculatedColumnFormula>+(I7/N7)/(($A$28*O7/100)+($A$29*P7/100))</calculatedColumnFormula>
    </tableColumn>
    <tableColumn id="11" xr3:uid="{00000000-0010-0000-0600-00000B000000}" name="Coût estimé de la mise en œuvre5" dataDxfId="76" dataCellStyle="Currency"/>
    <tableColumn id="12" xr3:uid="{00000000-0010-0000-0600-00000C000000}" name="Estimation des économies annuelles d'énergie de tous les projets (ékWh)5" dataDxfId="75" dataCellStyle="Comma">
      <calculatedColumnFormula>+(K7/N7)/(($A$28*O7/100)+($A$29*P7/100))</calculatedColumnFormula>
    </tableColumn>
    <tableColumn id="13" xr3:uid="{00000000-0010-0000-0600-00000D000000}" name="Estimation du total des économies d'énergie accumulées (ékWh)" dataDxfId="74" dataCellStyle="Comma">
      <calculatedColumnFormula>+(D7*5)+(F7*4)+(H7*3)+(J7*2)+L7</calculatedColumnFormula>
    </tableColumn>
    <tableColumn id="14" xr3:uid="{00000000-0010-0000-0600-00000E000000}" name="Période de récupération d'énergie (années)" dataDxfId="73"/>
    <tableColumn id="15" xr3:uid="{00000000-0010-0000-0600-00000F000000}" name="% relié à l'électricité" dataDxfId="72"/>
    <tableColumn id="16" xr3:uid="{00000000-0010-0000-0600-000010000000}" name="% relié au gaz naturel" dataDxfId="71">
      <calculatedColumnFormula>100-O7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Vérifications_énergétiques" displayName="Vérifications_énergétiques" ref="A18:P21" totalsRowShown="0" headerRowDxfId="70" dataDxfId="68" headerRowBorderDxfId="69" tableBorderDxfId="67">
  <autoFilter ref="A18:P21" xr:uid="{00000000-0009-0000-0100-000010000000}"/>
  <tableColumns count="16">
    <tableColumn id="1" xr3:uid="{00000000-0010-0000-0700-000001000000}" name="Vérifications énergétiques" dataDxfId="66"/>
    <tableColumn id="2" xr3:uid="{00000000-0010-0000-0700-000002000000}" name="Durée pendant laquelle cette mesure sera en place (années)" dataDxfId="65"/>
    <tableColumn id="3" xr3:uid="{00000000-0010-0000-0700-000003000000}" name="Coût estimé de la mise en œuvre" dataDxfId="64" dataCellStyle="Currency"/>
    <tableColumn id="4" xr3:uid="{00000000-0010-0000-0700-000004000000}" name="Estimation des économies annuelles d'énergie de tous les projets (ékWh)" dataDxfId="63" dataCellStyle="Comma">
      <calculatedColumnFormula>+(C19/N19)/(($A$28*O19/100)+($A$29*P19/100))</calculatedColumnFormula>
    </tableColumn>
    <tableColumn id="5" xr3:uid="{00000000-0010-0000-0700-000005000000}" name="Coût estimé de la mise en œuvre2" dataDxfId="62" dataCellStyle="Currency"/>
    <tableColumn id="6" xr3:uid="{00000000-0010-0000-0700-000006000000}" name="Estimation des économies annuelles d'énergie de tous les projets (ékWh)2" dataDxfId="61" dataCellStyle="Comma">
      <calculatedColumnFormula>+(E19/N19)/(($A$28*O19/100)+($A$29*P19/100))</calculatedColumnFormula>
    </tableColumn>
    <tableColumn id="7" xr3:uid="{00000000-0010-0000-0700-000007000000}" name="Coût estimé de la mise en œuvre3" dataDxfId="60" dataCellStyle="Currency"/>
    <tableColumn id="8" xr3:uid="{00000000-0010-0000-0700-000008000000}" name="Estimation des économies annuelles d'énergie de tous les projets (ékWh)3" dataDxfId="59" dataCellStyle="Comma">
      <calculatedColumnFormula>+(G19/N19)/(($A$28*O19/100)+($A$29*P19/100))</calculatedColumnFormula>
    </tableColumn>
    <tableColumn id="9" xr3:uid="{00000000-0010-0000-0700-000009000000}" name="Coût estimé de la mise en œuvre4" dataDxfId="58" dataCellStyle="Currency"/>
    <tableColumn id="10" xr3:uid="{00000000-0010-0000-0700-00000A000000}" name="Estimation des économies annuelles d'énergie de tous les projets (ékWh)4" dataDxfId="57" dataCellStyle="Comma">
      <calculatedColumnFormula>+(I19/N19)/(($A$28*O19/100)+($A$29*P19/100))</calculatedColumnFormula>
    </tableColumn>
    <tableColumn id="11" xr3:uid="{00000000-0010-0000-0700-00000B000000}" name="Coût estimé de la mise en œuvre5" dataDxfId="56" dataCellStyle="Currency"/>
    <tableColumn id="12" xr3:uid="{00000000-0010-0000-0700-00000C000000}" name="Estimation des économies annuelles d'énergie de tous les projets (ékWh)5" dataDxfId="55" dataCellStyle="Comma">
      <calculatedColumnFormula>+(K19/N19)/(($A$28*O19/100)+($A$29*P19/100))</calculatedColumnFormula>
    </tableColumn>
    <tableColumn id="13" xr3:uid="{00000000-0010-0000-0700-00000D000000}" name="Estimation du total des économies d'énergie accumulées (ékWh)" dataDxfId="54" dataCellStyle="Comma">
      <calculatedColumnFormula>+(D19*5)+(F19*4)+(H19*3)+(J19*2)+L19</calculatedColumnFormula>
    </tableColumn>
    <tableColumn id="14" xr3:uid="{00000000-0010-0000-0700-00000E000000}" name="Période de récupération d'énergie (années)" dataDxfId="53"/>
    <tableColumn id="15" xr3:uid="{00000000-0010-0000-0700-00000F000000}" name="% relié à l'électricité" dataDxfId="52"/>
    <tableColumn id="16" xr3:uid="{00000000-0010-0000-0700-000010000000}" name="% relié au gaz naturel" dataDxfId="51">
      <calculatedColumnFormula>100-O19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Operations_and_Maintenance_Strategies_Total" displayName="Operations_and_Maintenance_Strategies_Total" ref="A24:M25" totalsRowShown="0" headerRowDxfId="50" dataDxfId="48" headerRowBorderDxfId="49" tableBorderDxfId="47">
  <autoFilter ref="A24:M25" xr:uid="{00000000-0009-0000-0100-000011000000}"/>
  <tableColumns count="13">
    <tableColumn id="1" xr3:uid="{00000000-0010-0000-0800-000001000000}" name="Total des stratégies liées aux opérations et à l'entretien" dataDxfId="46"/>
    <tableColumn id="2" xr3:uid="{00000000-0010-0000-0800-000002000000}" name="Durée pendant laquelle cette mesure sera en place (années)" dataDxfId="45"/>
    <tableColumn id="3" xr3:uid="{00000000-0010-0000-0800-000003000000}" name="Coût estimé de la mise en œuvre" dataDxfId="44">
      <calculatedColumnFormula>SUM(C7:C21)</calculatedColumnFormula>
    </tableColumn>
    <tableColumn id="4" xr3:uid="{00000000-0010-0000-0800-000004000000}" name="Estimation des économies annuelles d'énergie de tous les projets (ékWh)" dataDxfId="43">
      <calculatedColumnFormula>SUM(D7:D21)</calculatedColumnFormula>
    </tableColumn>
    <tableColumn id="5" xr3:uid="{00000000-0010-0000-0800-000005000000}" name="Coût estimé de la mise en œuvre2" dataDxfId="42">
      <calculatedColumnFormula>SUM(E7:E21)</calculatedColumnFormula>
    </tableColumn>
    <tableColumn id="6" xr3:uid="{00000000-0010-0000-0800-000006000000}" name="Estimation des économies annuelles d'énergie de tous les projets (ékWh)2" dataDxfId="41" dataCellStyle="Comma">
      <calculatedColumnFormula>SUM(F7:F21)</calculatedColumnFormula>
    </tableColumn>
    <tableColumn id="7" xr3:uid="{00000000-0010-0000-0800-000007000000}" name="Coût estimé de la mise en œuvre3" dataDxfId="40">
      <calculatedColumnFormula>SUM(G7:G21)</calculatedColumnFormula>
    </tableColumn>
    <tableColumn id="8" xr3:uid="{00000000-0010-0000-0800-000008000000}" name="Estimation des économies annuelles d'énergie de tous les projets (ékWh)3" dataDxfId="39" dataCellStyle="Comma">
      <calculatedColumnFormula>SUM(H7:H21)</calculatedColumnFormula>
    </tableColumn>
    <tableColumn id="9" xr3:uid="{00000000-0010-0000-0800-000009000000}" name="Coût estimé de la mise en œuvre4" dataDxfId="38">
      <calculatedColumnFormula>SUM(I7:I21)</calculatedColumnFormula>
    </tableColumn>
    <tableColumn id="10" xr3:uid="{00000000-0010-0000-0800-00000A000000}" name="Estimation des économies annuelles d'énergie de tous les projets (ékWh)4" dataDxfId="37" dataCellStyle="Comma">
      <calculatedColumnFormula>SUM(J7:J21)</calculatedColumnFormula>
    </tableColumn>
    <tableColumn id="11" xr3:uid="{00000000-0010-0000-0800-00000B000000}" name="Coût estimé de la mise en œuvre5" dataDxfId="36">
      <calculatedColumnFormula>SUM(K7:K21)</calculatedColumnFormula>
    </tableColumn>
    <tableColumn id="12" xr3:uid="{00000000-0010-0000-0800-00000C000000}" name="Estimation des économies annuelles d'énergie de tous les projets (ékWh)5" dataDxfId="35" dataCellStyle="Comma">
      <calculatedColumnFormula>SUM(L7:L21)</calculatedColumnFormula>
    </tableColumn>
    <tableColumn id="13" xr3:uid="{00000000-0010-0000-0800-00000D000000}" name="Estimation du total des économies d'énergie accumulées (ékWh)" dataDxfId="34" dataCellStyle="Comma">
      <calculatedColumnFormula>SUM(M7:M21)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zoomScale="70" zoomScaleNormal="70" workbookViewId="0">
      <selection activeCell="C6" sqref="C6"/>
    </sheetView>
  </sheetViews>
  <sheetFormatPr defaultRowHeight="15" zeroHeight="1" x14ac:dyDescent="0.25"/>
  <cols>
    <col min="1" max="1" width="29.7109375" customWidth="1"/>
    <col min="2" max="2" width="13.7109375" customWidth="1"/>
    <col min="3" max="3" width="45.7109375" customWidth="1"/>
    <col min="4" max="4" width="20.28515625" customWidth="1"/>
    <col min="5" max="5" width="21.28515625" customWidth="1"/>
    <col min="6" max="6" width="19.42578125" customWidth="1"/>
    <col min="7" max="7" width="18.7109375" customWidth="1"/>
    <col min="8" max="8" width="20.7109375" customWidth="1"/>
    <col min="9" max="9" width="23.42578125" customWidth="1"/>
    <col min="10" max="10" width="20.85546875" customWidth="1"/>
    <col min="11" max="11" width="23.28515625" customWidth="1"/>
    <col min="12" max="12" width="22.85546875" customWidth="1"/>
    <col min="13" max="13" width="24.5703125" customWidth="1"/>
    <col min="14" max="14" width="17.85546875" customWidth="1"/>
    <col min="15" max="15" width="31.7109375" customWidth="1"/>
    <col min="17" max="17" width="0" hidden="1" customWidth="1"/>
  </cols>
  <sheetData>
    <row r="1" spans="1:16" ht="23.25" x14ac:dyDescent="0.35">
      <c r="A1" s="340" t="s">
        <v>116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6" x14ac:dyDescent="0.25"/>
    <row r="3" spans="1:16" ht="21" x14ac:dyDescent="0.35">
      <c r="A3" s="333" t="s">
        <v>115</v>
      </c>
    </row>
    <row r="4" spans="1:16" ht="21" thickBot="1" x14ac:dyDescent="0.35">
      <c r="A4" s="81" t="s">
        <v>4</v>
      </c>
      <c r="B4" s="8"/>
    </row>
    <row r="5" spans="1:16" s="80" customFormat="1" ht="23.45" customHeight="1" x14ac:dyDescent="0.25">
      <c r="A5" s="76"/>
      <c r="B5" s="77"/>
      <c r="C5" s="78"/>
      <c r="D5" s="110" t="s">
        <v>9</v>
      </c>
      <c r="E5" s="111"/>
      <c r="F5" s="112"/>
      <c r="G5" s="112"/>
      <c r="H5" s="113"/>
      <c r="I5" s="110" t="s">
        <v>10</v>
      </c>
      <c r="J5" s="114"/>
      <c r="K5" s="114"/>
      <c r="L5" s="114"/>
      <c r="M5" s="115"/>
      <c r="N5" s="78"/>
      <c r="O5" s="78"/>
      <c r="P5" s="79"/>
    </row>
    <row r="6" spans="1:16" s="14" customFormat="1" ht="76.150000000000006" customHeight="1" x14ac:dyDescent="0.35">
      <c r="A6" s="121" t="s">
        <v>5</v>
      </c>
      <c r="B6" s="122" t="s">
        <v>6</v>
      </c>
      <c r="C6" s="121" t="s">
        <v>163</v>
      </c>
      <c r="D6" s="121" t="s">
        <v>93</v>
      </c>
      <c r="E6" s="121" t="s">
        <v>94</v>
      </c>
      <c r="F6" s="121" t="s">
        <v>95</v>
      </c>
      <c r="G6" s="121" t="s">
        <v>96</v>
      </c>
      <c r="H6" s="121" t="s">
        <v>97</v>
      </c>
      <c r="I6" s="123" t="s">
        <v>117</v>
      </c>
      <c r="J6" s="121" t="s">
        <v>118</v>
      </c>
      <c r="K6" s="121" t="s">
        <v>119</v>
      </c>
      <c r="L6" s="121" t="s">
        <v>120</v>
      </c>
      <c r="M6" s="121" t="s">
        <v>121</v>
      </c>
      <c r="N6" s="121" t="s">
        <v>7</v>
      </c>
      <c r="O6" s="121" t="s">
        <v>8</v>
      </c>
    </row>
    <row r="7" spans="1:16" s="86" customFormat="1" ht="23.45" customHeight="1" x14ac:dyDescent="0.3">
      <c r="A7" s="116" t="s">
        <v>11</v>
      </c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9"/>
      <c r="N7" s="118"/>
      <c r="O7" s="120">
        <f>SUM(I7:M7)</f>
        <v>0</v>
      </c>
    </row>
    <row r="8" spans="1:16" s="86" customFormat="1" ht="22.9" customHeight="1" x14ac:dyDescent="0.3">
      <c r="A8" s="82" t="s">
        <v>12</v>
      </c>
      <c r="B8" s="83"/>
      <c r="C8" s="84"/>
      <c r="D8" s="84"/>
      <c r="E8" s="84"/>
      <c r="F8" s="84"/>
      <c r="G8" s="84"/>
      <c r="H8" s="84"/>
      <c r="I8" s="87"/>
      <c r="J8" s="87"/>
      <c r="K8" s="87"/>
      <c r="L8" s="87"/>
      <c r="M8" s="87"/>
      <c r="N8" s="87"/>
      <c r="O8" s="85">
        <f t="shared" ref="O8:O12" si="0">SUM(I8:M8)</f>
        <v>0</v>
      </c>
    </row>
    <row r="9" spans="1:16" s="86" customFormat="1" ht="21" customHeight="1" x14ac:dyDescent="0.3">
      <c r="A9" s="82" t="s">
        <v>13</v>
      </c>
      <c r="B9" s="83"/>
      <c r="C9" s="84"/>
      <c r="D9" s="84"/>
      <c r="E9" s="84"/>
      <c r="F9" s="84"/>
      <c r="G9" s="84"/>
      <c r="H9" s="84"/>
      <c r="I9" s="87"/>
      <c r="J9" s="87"/>
      <c r="K9" s="87"/>
      <c r="L9" s="87"/>
      <c r="M9" s="87"/>
      <c r="N9" s="87"/>
      <c r="O9" s="85">
        <f t="shared" si="0"/>
        <v>0</v>
      </c>
    </row>
    <row r="10" spans="1:16" s="86" customFormat="1" ht="23.45" customHeight="1" x14ac:dyDescent="0.3">
      <c r="A10" s="82" t="s">
        <v>14</v>
      </c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>
        <f t="shared" si="0"/>
        <v>0</v>
      </c>
    </row>
    <row r="11" spans="1:16" s="86" customFormat="1" ht="22.9" customHeight="1" x14ac:dyDescent="0.3">
      <c r="A11" s="82" t="s">
        <v>15</v>
      </c>
      <c r="B11" s="83"/>
      <c r="C11" s="84"/>
      <c r="D11" s="84"/>
      <c r="E11" s="84"/>
      <c r="F11" s="84"/>
      <c r="G11" s="84"/>
      <c r="H11" s="84"/>
      <c r="I11" s="87"/>
      <c r="J11" s="87"/>
      <c r="K11" s="87"/>
      <c r="L11" s="87"/>
      <c r="M11" s="87"/>
      <c r="N11" s="87"/>
      <c r="O11" s="85">
        <f t="shared" si="0"/>
        <v>0</v>
      </c>
    </row>
    <row r="12" spans="1:16" s="86" customFormat="1" ht="21" customHeight="1" x14ac:dyDescent="0.3">
      <c r="A12" s="88" t="s">
        <v>16</v>
      </c>
      <c r="B12" s="89"/>
      <c r="C12" s="90"/>
      <c r="D12" s="84"/>
      <c r="E12" s="84"/>
      <c r="F12" s="84"/>
      <c r="G12" s="84"/>
      <c r="H12" s="84"/>
      <c r="I12" s="90"/>
      <c r="J12" s="90"/>
      <c r="K12" s="90"/>
      <c r="L12" s="90"/>
      <c r="M12" s="90"/>
      <c r="N12" s="90"/>
      <c r="O12" s="91">
        <f t="shared" si="0"/>
        <v>0</v>
      </c>
    </row>
    <row r="13" spans="1:16" s="86" customFormat="1" ht="21" customHeight="1" x14ac:dyDescent="0.3">
      <c r="A13" s="82"/>
      <c r="B13" s="157"/>
      <c r="C13" s="84"/>
      <c r="D13" s="84"/>
      <c r="E13" s="84"/>
      <c r="F13" s="84"/>
      <c r="G13" s="84"/>
      <c r="H13" s="84"/>
      <c r="I13" s="87"/>
      <c r="J13" s="87"/>
      <c r="K13" s="87"/>
      <c r="L13" s="87"/>
      <c r="M13" s="87"/>
      <c r="N13" s="87"/>
      <c r="O13" s="85">
        <f>SUM(I13:M13)</f>
        <v>0</v>
      </c>
    </row>
    <row r="14" spans="1:16" ht="18" x14ac:dyDescent="0.25">
      <c r="A14" s="158" t="s">
        <v>114</v>
      </c>
      <c r="B14" s="159"/>
      <c r="C14" s="90"/>
      <c r="D14" s="90"/>
      <c r="E14" s="90"/>
      <c r="F14" s="90"/>
      <c r="G14" s="90"/>
      <c r="H14" s="90"/>
      <c r="I14" s="160"/>
      <c r="J14" s="160"/>
      <c r="K14" s="160"/>
      <c r="L14" s="160"/>
      <c r="M14" s="160"/>
      <c r="N14" s="160"/>
      <c r="O14" s="91">
        <f>SUM(I14:M14)</f>
        <v>0</v>
      </c>
    </row>
  </sheetData>
  <mergeCells count="1">
    <mergeCell ref="A1:O1"/>
  </mergeCells>
  <pageMargins left="0.7" right="0.7" top="0.75" bottom="0.75" header="0.3" footer="0.3"/>
  <pageSetup paperSize="5" orientation="landscape" r:id="rId1"/>
  <headerFooter>
    <oddHeader>&amp;C&amp;"-,Bold"&amp;14Calculating Energy Conservation Goals for FY 2019 to FY 2023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8"/>
  <sheetViews>
    <sheetView topLeftCell="A36" zoomScale="55" zoomScaleNormal="55" workbookViewId="0">
      <selection activeCell="E13" sqref="E13"/>
    </sheetView>
  </sheetViews>
  <sheetFormatPr defaultColWidth="0" defaultRowHeight="23.25" zeroHeight="1" x14ac:dyDescent="0.35"/>
  <cols>
    <col min="1" max="1" width="64.85546875" style="201" customWidth="1"/>
    <col min="2" max="2" width="66.7109375" style="201" customWidth="1"/>
    <col min="3" max="3" width="100.7109375" style="202" bestFit="1" customWidth="1"/>
    <col min="4" max="4" width="83.85546875" style="201" customWidth="1"/>
    <col min="5" max="5" width="51.5703125" style="201" customWidth="1"/>
    <col min="6" max="6" width="85.5703125" style="201" customWidth="1"/>
    <col min="7" max="7" width="51.5703125" style="201" customWidth="1"/>
    <col min="8" max="8" width="85.5703125" style="201" customWidth="1"/>
    <col min="9" max="9" width="51.5703125" style="201" customWidth="1"/>
    <col min="10" max="10" width="85.5703125" style="201" customWidth="1"/>
    <col min="11" max="11" width="51.5703125" style="201" customWidth="1"/>
    <col min="12" max="12" width="85.5703125" style="201" customWidth="1"/>
    <col min="13" max="13" width="79.28515625" style="203" customWidth="1"/>
    <col min="14" max="14" width="41" style="201" customWidth="1"/>
    <col min="15" max="15" width="34.5703125" style="204" customWidth="1"/>
    <col min="16" max="16" width="37.140625" style="204" customWidth="1"/>
    <col min="17" max="16384" width="8.7109375" style="201" hidden="1"/>
  </cols>
  <sheetData>
    <row r="1" spans="1:16" ht="33.75" x14ac:dyDescent="0.5">
      <c r="A1" s="341" t="s">
        <v>116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21"/>
    </row>
    <row r="2" spans="1:16" x14ac:dyDescent="0.35"/>
    <row r="3" spans="1:16" x14ac:dyDescent="0.35">
      <c r="A3" s="201" t="s">
        <v>115</v>
      </c>
    </row>
    <row r="4" spans="1:16" ht="46.15" customHeight="1" thickBot="1" x14ac:dyDescent="0.4">
      <c r="A4" s="205" t="s">
        <v>17</v>
      </c>
      <c r="B4" s="206"/>
      <c r="C4" s="207"/>
      <c r="D4" s="208"/>
      <c r="E4" s="208"/>
      <c r="F4" s="208"/>
      <c r="G4" s="208"/>
      <c r="H4" s="208"/>
      <c r="I4" s="208"/>
      <c r="J4" s="208"/>
      <c r="K4" s="208"/>
      <c r="L4" s="208"/>
      <c r="M4" s="209"/>
      <c r="N4" s="208"/>
      <c r="O4" s="210"/>
      <c r="P4" s="210"/>
    </row>
    <row r="5" spans="1:16" s="221" customFormat="1" ht="26.45" customHeight="1" thickBot="1" x14ac:dyDescent="0.4">
      <c r="A5" s="211"/>
      <c r="B5" s="212"/>
      <c r="C5" s="213" t="s">
        <v>98</v>
      </c>
      <c r="D5" s="214"/>
      <c r="E5" s="213" t="s">
        <v>99</v>
      </c>
      <c r="F5" s="214"/>
      <c r="G5" s="213" t="s">
        <v>100</v>
      </c>
      <c r="H5" s="214"/>
      <c r="I5" s="213" t="s">
        <v>101</v>
      </c>
      <c r="J5" s="215"/>
      <c r="K5" s="216" t="s">
        <v>102</v>
      </c>
      <c r="L5" s="217"/>
      <c r="M5" s="218" t="s">
        <v>103</v>
      </c>
      <c r="N5" s="219"/>
      <c r="O5" s="220"/>
      <c r="P5" s="220"/>
    </row>
    <row r="6" spans="1:16" s="221" customFormat="1" ht="73.150000000000006" customHeight="1" thickBot="1" x14ac:dyDescent="0.4">
      <c r="A6" s="222" t="s">
        <v>18</v>
      </c>
      <c r="B6" s="223" t="s">
        <v>122</v>
      </c>
      <c r="C6" s="224" t="s">
        <v>19</v>
      </c>
      <c r="D6" s="223" t="s">
        <v>20</v>
      </c>
      <c r="E6" s="223" t="s">
        <v>123</v>
      </c>
      <c r="F6" s="223" t="s">
        <v>152</v>
      </c>
      <c r="G6" s="223" t="s">
        <v>159</v>
      </c>
      <c r="H6" s="223" t="s">
        <v>153</v>
      </c>
      <c r="I6" s="223" t="s">
        <v>157</v>
      </c>
      <c r="J6" s="223" t="s">
        <v>154</v>
      </c>
      <c r="K6" s="223" t="s">
        <v>155</v>
      </c>
      <c r="L6" s="223" t="s">
        <v>156</v>
      </c>
      <c r="M6" s="225" t="s">
        <v>22</v>
      </c>
      <c r="N6" s="226" t="s">
        <v>23</v>
      </c>
      <c r="O6" s="226" t="s">
        <v>25</v>
      </c>
      <c r="P6" s="227" t="s">
        <v>24</v>
      </c>
    </row>
    <row r="7" spans="1:16" s="236" customFormat="1" ht="29.45" customHeight="1" x14ac:dyDescent="0.25">
      <c r="A7" s="228" t="s">
        <v>29</v>
      </c>
      <c r="B7" s="229">
        <v>15</v>
      </c>
      <c r="C7" s="230">
        <v>0</v>
      </c>
      <c r="D7" s="231">
        <f>+(C7/N7)/(($B$55*O7/100)+($B$56*P7/100))</f>
        <v>0</v>
      </c>
      <c r="E7" s="232"/>
      <c r="F7" s="231">
        <f>+(E7/N7)/(($B$55*O7/100)+($B$56*P7/100))</f>
        <v>0</v>
      </c>
      <c r="G7" s="232"/>
      <c r="H7" s="231">
        <f>+(G7/N7)/(($B$55*O7/100)+($B$56*P7/100))</f>
        <v>0</v>
      </c>
      <c r="I7" s="232">
        <v>0</v>
      </c>
      <c r="J7" s="231">
        <f>+(I7/N7)/(($B$55*O7/100)+($B$56*P7/100))</f>
        <v>0</v>
      </c>
      <c r="K7" s="232"/>
      <c r="L7" s="231">
        <f>+(K7/N7)/(($B$55*O7/100)+($B$56*P7/100))</f>
        <v>0</v>
      </c>
      <c r="M7" s="233">
        <f>+(D7*5)+(F7*4)+(H7*3)+(J7*2)+L7</f>
        <v>0</v>
      </c>
      <c r="N7" s="234">
        <v>7</v>
      </c>
      <c r="O7" s="235">
        <v>100</v>
      </c>
      <c r="P7" s="199">
        <f>100-O7</f>
        <v>0</v>
      </c>
    </row>
    <row r="8" spans="1:16" s="236" customFormat="1" ht="26.45" customHeight="1" x14ac:dyDescent="0.25">
      <c r="A8" s="228" t="s">
        <v>28</v>
      </c>
      <c r="B8" s="235">
        <v>15</v>
      </c>
      <c r="C8" s="232">
        <v>0</v>
      </c>
      <c r="D8" s="231">
        <f>+(C8/N8)/(($B$55*O8/100)+($B$56*P8/100))</f>
        <v>0</v>
      </c>
      <c r="E8" s="232">
        <v>0</v>
      </c>
      <c r="F8" s="231">
        <f>+(E8/N8)/(($B$55*O8/100)+($B$56*P8/100))</f>
        <v>0</v>
      </c>
      <c r="G8" s="232">
        <v>0</v>
      </c>
      <c r="H8" s="231">
        <f>+(G8/N8)/(($B$55*O8/100)+($B$56*P8/100))</f>
        <v>0</v>
      </c>
      <c r="I8" s="232">
        <v>0</v>
      </c>
      <c r="J8" s="231">
        <f>+(I8/N8)/(($B$55*O8/100)+($B$56*P8/100))</f>
        <v>0</v>
      </c>
      <c r="K8" s="232">
        <v>0</v>
      </c>
      <c r="L8" s="231">
        <f>+(K8/N8)/(($B$55*O8/100)+($B$56*P8/100))</f>
        <v>0</v>
      </c>
      <c r="M8" s="233">
        <f>+(D8*5)+(F8*4)+(H8*3)+(J8*2)+L8</f>
        <v>0</v>
      </c>
      <c r="N8" s="234">
        <v>7</v>
      </c>
      <c r="O8" s="235">
        <v>100</v>
      </c>
      <c r="P8" s="199">
        <f>100-O8</f>
        <v>0</v>
      </c>
    </row>
    <row r="9" spans="1:16" s="236" customFormat="1" ht="28.15" customHeight="1" x14ac:dyDescent="0.25">
      <c r="A9" s="228" t="s">
        <v>26</v>
      </c>
      <c r="B9" s="235">
        <v>10</v>
      </c>
      <c r="C9" s="232">
        <v>0</v>
      </c>
      <c r="D9" s="231">
        <f>+(C9/N9)/(($B$55*O9/100)+($B$56*P9/100))</f>
        <v>0</v>
      </c>
      <c r="E9" s="232">
        <v>0</v>
      </c>
      <c r="F9" s="231">
        <f>+(E9/N9)/(($B$55*O9/100)+($B$56*P9/100))</f>
        <v>0</v>
      </c>
      <c r="G9" s="232">
        <v>0</v>
      </c>
      <c r="H9" s="231">
        <f>+(G9/N9)/(($B$55*O9/100)+($B$56*P9/100))</f>
        <v>0</v>
      </c>
      <c r="I9" s="232">
        <v>0</v>
      </c>
      <c r="J9" s="231">
        <f>+(I9/N9)/(($B$55*O9/100)+($B$56*P9/100))</f>
        <v>0</v>
      </c>
      <c r="K9" s="232">
        <v>0</v>
      </c>
      <c r="L9" s="231">
        <f>+(K9/N9)/(($B$55*O9/100)+($B$56*P9/100))</f>
        <v>0</v>
      </c>
      <c r="M9" s="233">
        <f>+(D9*5)+(F9*4)+(H9*3)+(J9*2)+L9</f>
        <v>0</v>
      </c>
      <c r="N9" s="234">
        <v>5</v>
      </c>
      <c r="O9" s="235">
        <v>100</v>
      </c>
      <c r="P9" s="199">
        <f>100-O9</f>
        <v>0</v>
      </c>
    </row>
    <row r="10" spans="1:16" s="236" customFormat="1" ht="25.9" customHeight="1" thickBot="1" x14ac:dyDescent="0.3">
      <c r="A10" s="237" t="s">
        <v>27</v>
      </c>
      <c r="B10" s="238"/>
      <c r="C10" s="232">
        <v>0</v>
      </c>
      <c r="D10" s="231">
        <f>+(C10/N10)/(($B$55*O10/100)+($B$56*P10/100))</f>
        <v>0</v>
      </c>
      <c r="E10" s="232">
        <v>0</v>
      </c>
      <c r="F10" s="231">
        <f>+(E10/N10)/(($B$55*O10/100)+($B$56*P10/100))</f>
        <v>0</v>
      </c>
      <c r="G10" s="232">
        <v>0</v>
      </c>
      <c r="H10" s="231">
        <f>+(G10/N10)/(($B$55*O10/100)+($B$56*P10/100))</f>
        <v>0</v>
      </c>
      <c r="I10" s="232">
        <v>0</v>
      </c>
      <c r="J10" s="231">
        <f>+(I10/N10)/(($B$55*O10/100)+($B$56*P10/100))</f>
        <v>0</v>
      </c>
      <c r="K10" s="232">
        <v>0</v>
      </c>
      <c r="L10" s="231">
        <f>+(K10/N10)/(($B$55*O10/100)+($B$56*P10/100))</f>
        <v>0</v>
      </c>
      <c r="M10" s="233">
        <f>+(D10*5)+(F10*4)+(H10*3)+(J10*2)+L10</f>
        <v>0</v>
      </c>
      <c r="N10" s="239">
        <v>1E-3</v>
      </c>
      <c r="O10" s="240"/>
      <c r="P10" s="200">
        <f>100-O10</f>
        <v>100</v>
      </c>
    </row>
    <row r="11" spans="1:16" s="249" customFormat="1" ht="25.9" customHeight="1" thickBot="1" x14ac:dyDescent="0.4">
      <c r="A11" s="241"/>
      <c r="B11" s="242"/>
      <c r="C11" s="243"/>
      <c r="D11" s="244"/>
      <c r="E11" s="243"/>
      <c r="F11" s="244"/>
      <c r="G11" s="243"/>
      <c r="H11" s="244"/>
      <c r="I11" s="243"/>
      <c r="J11" s="244"/>
      <c r="K11" s="245"/>
      <c r="L11" s="246"/>
      <c r="M11" s="244"/>
      <c r="N11" s="247"/>
      <c r="O11" s="242"/>
      <c r="P11" s="248"/>
    </row>
    <row r="12" spans="1:16" ht="31.9" customHeight="1" thickBot="1" x14ac:dyDescent="0.4">
      <c r="A12" s="205"/>
      <c r="B12" s="212"/>
      <c r="C12" s="250" t="s">
        <v>98</v>
      </c>
      <c r="D12" s="214"/>
      <c r="E12" s="213" t="s">
        <v>99</v>
      </c>
      <c r="F12" s="214"/>
      <c r="G12" s="213" t="s">
        <v>100</v>
      </c>
      <c r="H12" s="214"/>
      <c r="I12" s="213" t="s">
        <v>101</v>
      </c>
      <c r="J12" s="214"/>
      <c r="K12" s="216" t="s">
        <v>102</v>
      </c>
      <c r="L12" s="217"/>
      <c r="M12" s="251" t="s">
        <v>103</v>
      </c>
      <c r="N12" s="252"/>
      <c r="O12" s="253"/>
      <c r="P12" s="253"/>
    </row>
    <row r="13" spans="1:16" s="255" customFormat="1" ht="72.599999999999994" customHeight="1" thickBot="1" x14ac:dyDescent="0.4">
      <c r="A13" s="254" t="s">
        <v>30</v>
      </c>
      <c r="B13" s="325" t="s">
        <v>122</v>
      </c>
      <c r="C13" s="224" t="s">
        <v>19</v>
      </c>
      <c r="D13" s="223" t="s">
        <v>20</v>
      </c>
      <c r="E13" s="223" t="s">
        <v>123</v>
      </c>
      <c r="F13" s="223" t="s">
        <v>161</v>
      </c>
      <c r="G13" s="223" t="s">
        <v>160</v>
      </c>
      <c r="H13" s="223" t="s">
        <v>158</v>
      </c>
      <c r="I13" s="223" t="s">
        <v>157</v>
      </c>
      <c r="J13" s="223" t="s">
        <v>154</v>
      </c>
      <c r="K13" s="223" t="s">
        <v>155</v>
      </c>
      <c r="L13" s="223" t="s">
        <v>156</v>
      </c>
      <c r="M13" s="225" t="s">
        <v>22</v>
      </c>
      <c r="N13" s="226" t="s">
        <v>23</v>
      </c>
      <c r="O13" s="226" t="s">
        <v>25</v>
      </c>
      <c r="P13" s="227" t="s">
        <v>24</v>
      </c>
    </row>
    <row r="14" spans="1:16" s="257" customFormat="1" ht="26.45" customHeight="1" x14ac:dyDescent="0.25">
      <c r="A14" s="256" t="s">
        <v>31</v>
      </c>
      <c r="B14" s="235">
        <v>15</v>
      </c>
      <c r="C14" s="232">
        <v>0</v>
      </c>
      <c r="D14" s="231">
        <f t="shared" ref="D14:D28" si="0">+(C14/N14)/(($B$55*O14/100)+($B$56*P14/100))</f>
        <v>0</v>
      </c>
      <c r="E14" s="232">
        <v>0</v>
      </c>
      <c r="F14" s="231">
        <f t="shared" ref="F14:F28" si="1">+(E14/N14)/(($B$55*O14/100)+($B$56*P14/100))</f>
        <v>0</v>
      </c>
      <c r="G14" s="232">
        <v>0</v>
      </c>
      <c r="H14" s="231">
        <f t="shared" ref="H14:H28" si="2">+(G14/N14)/(($B$55*O14/100)+($B$56*P14/100))</f>
        <v>0</v>
      </c>
      <c r="I14" s="232">
        <v>0</v>
      </c>
      <c r="J14" s="231">
        <f t="shared" ref="J14:J28" si="3">+(I14/N14)/(($B$55*O14/100)+($B$56*P14/100))</f>
        <v>0</v>
      </c>
      <c r="K14" s="232">
        <v>0</v>
      </c>
      <c r="L14" s="231">
        <f t="shared" ref="L14:L28" si="4">+(K14/N14)/(($B$55*O14/100)+($B$56*P14/100))</f>
        <v>0</v>
      </c>
      <c r="M14" s="233">
        <f t="shared" ref="M14:M28" si="5">+(D14*5)+(F14*4)+(H14*3)+(J14*2)+L14</f>
        <v>0</v>
      </c>
      <c r="N14" s="234">
        <v>10</v>
      </c>
      <c r="O14" s="235">
        <v>5</v>
      </c>
      <c r="P14" s="199">
        <f t="shared" ref="P14:P28" si="6">100-O14</f>
        <v>95</v>
      </c>
    </row>
    <row r="15" spans="1:16" s="257" customFormat="1" ht="28.15" customHeight="1" x14ac:dyDescent="0.25">
      <c r="A15" s="256" t="s">
        <v>32</v>
      </c>
      <c r="B15" s="235">
        <v>10</v>
      </c>
      <c r="C15" s="232">
        <v>0</v>
      </c>
      <c r="D15" s="231">
        <f t="shared" si="0"/>
        <v>0</v>
      </c>
      <c r="E15" s="232">
        <v>0</v>
      </c>
      <c r="F15" s="231">
        <f t="shared" si="1"/>
        <v>0</v>
      </c>
      <c r="G15" s="232">
        <v>0</v>
      </c>
      <c r="H15" s="231">
        <f t="shared" si="2"/>
        <v>0</v>
      </c>
      <c r="I15" s="232">
        <v>0</v>
      </c>
      <c r="J15" s="231">
        <f t="shared" si="3"/>
        <v>0</v>
      </c>
      <c r="K15" s="232">
        <v>0</v>
      </c>
      <c r="L15" s="231">
        <f t="shared" si="4"/>
        <v>0</v>
      </c>
      <c r="M15" s="233">
        <f t="shared" si="5"/>
        <v>0</v>
      </c>
      <c r="N15" s="234">
        <v>5</v>
      </c>
      <c r="O15" s="235">
        <v>5</v>
      </c>
      <c r="P15" s="199">
        <f t="shared" si="6"/>
        <v>95</v>
      </c>
    </row>
    <row r="16" spans="1:16" s="257" customFormat="1" ht="28.9" customHeight="1" x14ac:dyDescent="0.25">
      <c r="A16" s="256" t="s">
        <v>33</v>
      </c>
      <c r="B16" s="235">
        <v>20</v>
      </c>
      <c r="C16" s="232">
        <v>0</v>
      </c>
      <c r="D16" s="231">
        <f t="shared" si="0"/>
        <v>0</v>
      </c>
      <c r="E16" s="232">
        <v>0</v>
      </c>
      <c r="F16" s="231">
        <f t="shared" si="1"/>
        <v>0</v>
      </c>
      <c r="G16" s="232">
        <v>0</v>
      </c>
      <c r="H16" s="231">
        <f t="shared" si="2"/>
        <v>0</v>
      </c>
      <c r="I16" s="232">
        <v>0</v>
      </c>
      <c r="J16" s="231">
        <f t="shared" si="3"/>
        <v>0</v>
      </c>
      <c r="K16" s="232">
        <v>0</v>
      </c>
      <c r="L16" s="231">
        <f t="shared" si="4"/>
        <v>0</v>
      </c>
      <c r="M16" s="233">
        <f t="shared" si="5"/>
        <v>0</v>
      </c>
      <c r="N16" s="234">
        <v>35</v>
      </c>
      <c r="O16" s="235">
        <v>100</v>
      </c>
      <c r="P16" s="199">
        <f t="shared" si="6"/>
        <v>0</v>
      </c>
    </row>
    <row r="17" spans="1:16" s="257" customFormat="1" ht="26.45" customHeight="1" x14ac:dyDescent="0.25">
      <c r="A17" s="256" t="s">
        <v>34</v>
      </c>
      <c r="B17" s="235">
        <v>30</v>
      </c>
      <c r="C17" s="232">
        <v>0</v>
      </c>
      <c r="D17" s="231">
        <f t="shared" si="0"/>
        <v>0</v>
      </c>
      <c r="E17" s="232">
        <v>0</v>
      </c>
      <c r="F17" s="231">
        <f t="shared" si="1"/>
        <v>0</v>
      </c>
      <c r="G17" s="232">
        <v>0</v>
      </c>
      <c r="H17" s="231">
        <f t="shared" si="2"/>
        <v>0</v>
      </c>
      <c r="I17" s="232">
        <v>0</v>
      </c>
      <c r="J17" s="231">
        <f t="shared" si="3"/>
        <v>0</v>
      </c>
      <c r="K17" s="232">
        <v>0</v>
      </c>
      <c r="L17" s="231">
        <f t="shared" si="4"/>
        <v>0</v>
      </c>
      <c r="M17" s="233">
        <f t="shared" si="5"/>
        <v>0</v>
      </c>
      <c r="N17" s="234">
        <v>8</v>
      </c>
      <c r="O17" s="235">
        <v>20</v>
      </c>
      <c r="P17" s="199">
        <f t="shared" si="6"/>
        <v>80</v>
      </c>
    </row>
    <row r="18" spans="1:16" s="257" customFormat="1" ht="31.9" customHeight="1" x14ac:dyDescent="0.25">
      <c r="A18" s="256" t="s">
        <v>35</v>
      </c>
      <c r="B18" s="235">
        <v>15</v>
      </c>
      <c r="C18" s="232">
        <v>0</v>
      </c>
      <c r="D18" s="231">
        <f t="shared" si="0"/>
        <v>0</v>
      </c>
      <c r="E18" s="232">
        <v>0</v>
      </c>
      <c r="F18" s="231">
        <f t="shared" si="1"/>
        <v>0</v>
      </c>
      <c r="G18" s="232">
        <v>0</v>
      </c>
      <c r="H18" s="231">
        <f t="shared" si="2"/>
        <v>0</v>
      </c>
      <c r="I18" s="232">
        <v>0</v>
      </c>
      <c r="J18" s="231">
        <f t="shared" si="3"/>
        <v>0</v>
      </c>
      <c r="K18" s="232">
        <v>0</v>
      </c>
      <c r="L18" s="231">
        <f t="shared" si="4"/>
        <v>0</v>
      </c>
      <c r="M18" s="233">
        <f t="shared" si="5"/>
        <v>0</v>
      </c>
      <c r="N18" s="234">
        <v>7.5</v>
      </c>
      <c r="O18" s="235">
        <v>50</v>
      </c>
      <c r="P18" s="199">
        <f t="shared" si="6"/>
        <v>50</v>
      </c>
    </row>
    <row r="19" spans="1:16" s="257" customFormat="1" ht="28.15" customHeight="1" x14ac:dyDescent="0.25">
      <c r="A19" s="256" t="s">
        <v>36</v>
      </c>
      <c r="B19" s="235">
        <v>30</v>
      </c>
      <c r="C19" s="232">
        <v>0</v>
      </c>
      <c r="D19" s="231">
        <f t="shared" si="0"/>
        <v>0</v>
      </c>
      <c r="E19" s="232">
        <v>0</v>
      </c>
      <c r="F19" s="231">
        <f t="shared" si="1"/>
        <v>0</v>
      </c>
      <c r="G19" s="232">
        <v>0</v>
      </c>
      <c r="H19" s="231">
        <f t="shared" si="2"/>
        <v>0</v>
      </c>
      <c r="I19" s="232">
        <v>0</v>
      </c>
      <c r="J19" s="231">
        <f t="shared" si="3"/>
        <v>0</v>
      </c>
      <c r="K19" s="232">
        <v>0</v>
      </c>
      <c r="L19" s="231">
        <f t="shared" si="4"/>
        <v>0</v>
      </c>
      <c r="M19" s="233">
        <f t="shared" si="5"/>
        <v>0</v>
      </c>
      <c r="N19" s="234">
        <v>75</v>
      </c>
      <c r="O19" s="235">
        <v>50</v>
      </c>
      <c r="P19" s="199">
        <f t="shared" si="6"/>
        <v>50</v>
      </c>
    </row>
    <row r="20" spans="1:16" s="257" customFormat="1" ht="28.9" customHeight="1" x14ac:dyDescent="0.25">
      <c r="A20" s="256" t="s">
        <v>37</v>
      </c>
      <c r="B20" s="235">
        <v>15</v>
      </c>
      <c r="C20" s="232">
        <v>0</v>
      </c>
      <c r="D20" s="231">
        <f t="shared" si="0"/>
        <v>0</v>
      </c>
      <c r="E20" s="232">
        <v>0</v>
      </c>
      <c r="F20" s="231">
        <f t="shared" si="1"/>
        <v>0</v>
      </c>
      <c r="G20" s="232">
        <v>0</v>
      </c>
      <c r="H20" s="231">
        <f t="shared" si="2"/>
        <v>0</v>
      </c>
      <c r="I20" s="232">
        <v>0</v>
      </c>
      <c r="J20" s="231">
        <f t="shared" si="3"/>
        <v>0</v>
      </c>
      <c r="K20" s="232">
        <v>0</v>
      </c>
      <c r="L20" s="231">
        <f t="shared" si="4"/>
        <v>0</v>
      </c>
      <c r="M20" s="233">
        <f t="shared" si="5"/>
        <v>0</v>
      </c>
      <c r="N20" s="234">
        <v>30</v>
      </c>
      <c r="O20" s="235">
        <v>50</v>
      </c>
      <c r="P20" s="199">
        <f t="shared" si="6"/>
        <v>50</v>
      </c>
    </row>
    <row r="21" spans="1:16" s="257" customFormat="1" ht="26.45" customHeight="1" x14ac:dyDescent="0.25">
      <c r="A21" s="256" t="s">
        <v>38</v>
      </c>
      <c r="B21" s="235">
        <v>15</v>
      </c>
      <c r="C21" s="232">
        <v>0</v>
      </c>
      <c r="D21" s="231">
        <f t="shared" si="0"/>
        <v>0</v>
      </c>
      <c r="E21" s="232">
        <v>0</v>
      </c>
      <c r="F21" s="231">
        <f t="shared" si="1"/>
        <v>0</v>
      </c>
      <c r="G21" s="232">
        <v>0</v>
      </c>
      <c r="H21" s="231">
        <f t="shared" si="2"/>
        <v>0</v>
      </c>
      <c r="I21" s="232">
        <v>0</v>
      </c>
      <c r="J21" s="231">
        <f t="shared" si="3"/>
        <v>0</v>
      </c>
      <c r="K21" s="232">
        <v>0</v>
      </c>
      <c r="L21" s="231">
        <f t="shared" si="4"/>
        <v>0</v>
      </c>
      <c r="M21" s="233">
        <f t="shared" si="5"/>
        <v>0</v>
      </c>
      <c r="N21" s="234">
        <v>10</v>
      </c>
      <c r="O21" s="235">
        <v>15</v>
      </c>
      <c r="P21" s="199">
        <f t="shared" si="6"/>
        <v>85</v>
      </c>
    </row>
    <row r="22" spans="1:16" s="257" customFormat="1" ht="29.45" customHeight="1" x14ac:dyDescent="0.25">
      <c r="A22" s="256" t="s">
        <v>39</v>
      </c>
      <c r="B22" s="235">
        <v>25</v>
      </c>
      <c r="C22" s="232">
        <v>0</v>
      </c>
      <c r="D22" s="231">
        <f t="shared" si="0"/>
        <v>0</v>
      </c>
      <c r="E22" s="232">
        <v>0</v>
      </c>
      <c r="F22" s="231">
        <f t="shared" si="1"/>
        <v>0</v>
      </c>
      <c r="G22" s="232">
        <v>0</v>
      </c>
      <c r="H22" s="231">
        <f t="shared" si="2"/>
        <v>0</v>
      </c>
      <c r="I22" s="232">
        <v>0</v>
      </c>
      <c r="J22" s="231">
        <f t="shared" si="3"/>
        <v>0</v>
      </c>
      <c r="K22" s="232">
        <v>0</v>
      </c>
      <c r="L22" s="231">
        <f t="shared" si="4"/>
        <v>0</v>
      </c>
      <c r="M22" s="233">
        <f t="shared" si="5"/>
        <v>0</v>
      </c>
      <c r="N22" s="234">
        <v>100</v>
      </c>
      <c r="O22" s="235">
        <v>100</v>
      </c>
      <c r="P22" s="199">
        <f t="shared" si="6"/>
        <v>0</v>
      </c>
    </row>
    <row r="23" spans="1:16" s="257" customFormat="1" ht="28.15" customHeight="1" x14ac:dyDescent="0.25">
      <c r="A23" s="256" t="s">
        <v>40</v>
      </c>
      <c r="B23" s="235">
        <v>20</v>
      </c>
      <c r="C23" s="232">
        <v>0</v>
      </c>
      <c r="D23" s="231">
        <f t="shared" si="0"/>
        <v>0</v>
      </c>
      <c r="E23" s="232">
        <v>0</v>
      </c>
      <c r="F23" s="231">
        <f t="shared" si="1"/>
        <v>0</v>
      </c>
      <c r="G23" s="232">
        <v>0</v>
      </c>
      <c r="H23" s="231">
        <f t="shared" si="2"/>
        <v>0</v>
      </c>
      <c r="I23" s="232">
        <v>0</v>
      </c>
      <c r="J23" s="231">
        <f t="shared" si="3"/>
        <v>0</v>
      </c>
      <c r="K23" s="232">
        <v>0</v>
      </c>
      <c r="L23" s="231">
        <f t="shared" si="4"/>
        <v>0</v>
      </c>
      <c r="M23" s="233">
        <f t="shared" si="5"/>
        <v>0</v>
      </c>
      <c r="N23" s="234">
        <v>10</v>
      </c>
      <c r="O23" s="235">
        <v>100</v>
      </c>
      <c r="P23" s="199">
        <f t="shared" si="6"/>
        <v>0</v>
      </c>
    </row>
    <row r="24" spans="1:16" s="257" customFormat="1" ht="28.9" customHeight="1" x14ac:dyDescent="0.25">
      <c r="A24" s="256" t="s">
        <v>41</v>
      </c>
      <c r="B24" s="235">
        <v>15</v>
      </c>
      <c r="C24" s="232">
        <v>0</v>
      </c>
      <c r="D24" s="231">
        <f t="shared" si="0"/>
        <v>0</v>
      </c>
      <c r="E24" s="232">
        <v>0</v>
      </c>
      <c r="F24" s="231">
        <f t="shared" si="1"/>
        <v>0</v>
      </c>
      <c r="G24" s="232">
        <v>0</v>
      </c>
      <c r="H24" s="231">
        <f t="shared" si="2"/>
        <v>0</v>
      </c>
      <c r="I24" s="232">
        <v>0</v>
      </c>
      <c r="J24" s="231">
        <f t="shared" si="3"/>
        <v>0</v>
      </c>
      <c r="K24" s="232">
        <v>0</v>
      </c>
      <c r="L24" s="231">
        <f t="shared" si="4"/>
        <v>0</v>
      </c>
      <c r="M24" s="233">
        <f t="shared" si="5"/>
        <v>0</v>
      </c>
      <c r="N24" s="234">
        <v>5</v>
      </c>
      <c r="O24" s="235">
        <v>75</v>
      </c>
      <c r="P24" s="199">
        <f t="shared" si="6"/>
        <v>25</v>
      </c>
    </row>
    <row r="25" spans="1:16" s="257" customFormat="1" ht="26.45" customHeight="1" x14ac:dyDescent="0.25">
      <c r="A25" s="256" t="s">
        <v>42</v>
      </c>
      <c r="B25" s="235">
        <v>10</v>
      </c>
      <c r="C25" s="232">
        <v>0</v>
      </c>
      <c r="D25" s="231">
        <f t="shared" si="0"/>
        <v>0</v>
      </c>
      <c r="E25" s="232">
        <v>0</v>
      </c>
      <c r="F25" s="231">
        <f t="shared" si="1"/>
        <v>0</v>
      </c>
      <c r="G25" s="232">
        <v>0</v>
      </c>
      <c r="H25" s="231">
        <f t="shared" si="2"/>
        <v>0</v>
      </c>
      <c r="I25" s="232">
        <v>0</v>
      </c>
      <c r="J25" s="231">
        <f t="shared" si="3"/>
        <v>0</v>
      </c>
      <c r="K25" s="232">
        <v>0</v>
      </c>
      <c r="L25" s="231">
        <f t="shared" si="4"/>
        <v>0</v>
      </c>
      <c r="M25" s="233">
        <f t="shared" si="5"/>
        <v>0</v>
      </c>
      <c r="N25" s="234">
        <v>5</v>
      </c>
      <c r="O25" s="235">
        <v>50</v>
      </c>
      <c r="P25" s="199">
        <f t="shared" si="6"/>
        <v>50</v>
      </c>
    </row>
    <row r="26" spans="1:16" s="257" customFormat="1" ht="26.45" customHeight="1" x14ac:dyDescent="0.25">
      <c r="A26" s="256" t="s">
        <v>43</v>
      </c>
      <c r="B26" s="235">
        <v>20</v>
      </c>
      <c r="C26" s="232">
        <v>0</v>
      </c>
      <c r="D26" s="231">
        <f t="shared" si="0"/>
        <v>0</v>
      </c>
      <c r="E26" s="232">
        <v>0</v>
      </c>
      <c r="F26" s="231">
        <f t="shared" si="1"/>
        <v>0</v>
      </c>
      <c r="G26" s="232">
        <v>0</v>
      </c>
      <c r="H26" s="231">
        <f t="shared" si="2"/>
        <v>0</v>
      </c>
      <c r="I26" s="232">
        <v>0</v>
      </c>
      <c r="J26" s="231">
        <f t="shared" si="3"/>
        <v>0</v>
      </c>
      <c r="K26" s="232">
        <v>0</v>
      </c>
      <c r="L26" s="231">
        <f t="shared" si="4"/>
        <v>0</v>
      </c>
      <c r="M26" s="233">
        <f t="shared" si="5"/>
        <v>0</v>
      </c>
      <c r="N26" s="234">
        <v>5</v>
      </c>
      <c r="O26" s="235">
        <v>50</v>
      </c>
      <c r="P26" s="199">
        <f t="shared" si="6"/>
        <v>50</v>
      </c>
    </row>
    <row r="27" spans="1:16" s="257" customFormat="1" ht="26.45" customHeight="1" x14ac:dyDescent="0.25">
      <c r="A27" s="256" t="s">
        <v>44</v>
      </c>
      <c r="B27" s="235">
        <v>10</v>
      </c>
      <c r="C27" s="232">
        <v>0</v>
      </c>
      <c r="D27" s="231">
        <f t="shared" si="0"/>
        <v>0</v>
      </c>
      <c r="E27" s="232">
        <v>0</v>
      </c>
      <c r="F27" s="231">
        <f t="shared" si="1"/>
        <v>0</v>
      </c>
      <c r="G27" s="232">
        <v>0</v>
      </c>
      <c r="H27" s="231">
        <f t="shared" si="2"/>
        <v>0</v>
      </c>
      <c r="I27" s="232">
        <v>0</v>
      </c>
      <c r="J27" s="231">
        <f t="shared" si="3"/>
        <v>0</v>
      </c>
      <c r="K27" s="232">
        <v>0</v>
      </c>
      <c r="L27" s="231">
        <f t="shared" si="4"/>
        <v>0</v>
      </c>
      <c r="M27" s="233">
        <f t="shared" ref="M27" si="7">+(D27*5)+(F27*4)+(H27*3)+(J27*2)+L27</f>
        <v>0</v>
      </c>
      <c r="N27" s="234">
        <v>7</v>
      </c>
      <c r="O27" s="235">
        <v>100</v>
      </c>
      <c r="P27" s="199">
        <f t="shared" ref="P27" si="8">100-O27</f>
        <v>0</v>
      </c>
    </row>
    <row r="28" spans="1:16" s="257" customFormat="1" ht="30" customHeight="1" thickBot="1" x14ac:dyDescent="0.3">
      <c r="A28" s="258" t="s">
        <v>27</v>
      </c>
      <c r="B28" s="259"/>
      <c r="C28" s="260">
        <v>0</v>
      </c>
      <c r="D28" s="261">
        <f t="shared" si="0"/>
        <v>0</v>
      </c>
      <c r="E28" s="260">
        <v>0</v>
      </c>
      <c r="F28" s="261">
        <f t="shared" si="1"/>
        <v>0</v>
      </c>
      <c r="G28" s="260">
        <v>0</v>
      </c>
      <c r="H28" s="261">
        <f t="shared" si="2"/>
        <v>0</v>
      </c>
      <c r="I28" s="260">
        <v>0</v>
      </c>
      <c r="J28" s="261">
        <f t="shared" si="3"/>
        <v>0</v>
      </c>
      <c r="K28" s="260">
        <v>0</v>
      </c>
      <c r="L28" s="261">
        <f t="shared" si="4"/>
        <v>0</v>
      </c>
      <c r="M28" s="262">
        <f t="shared" si="5"/>
        <v>0</v>
      </c>
      <c r="N28" s="239">
        <v>1E-3</v>
      </c>
      <c r="O28" s="263"/>
      <c r="P28" s="200">
        <f t="shared" si="6"/>
        <v>100</v>
      </c>
    </row>
    <row r="29" spans="1:16" s="266" customFormat="1" ht="23.45" customHeight="1" thickBot="1" x14ac:dyDescent="0.4">
      <c r="A29" s="241"/>
      <c r="B29" s="242"/>
      <c r="C29" s="243"/>
      <c r="D29" s="244"/>
      <c r="E29" s="243"/>
      <c r="F29" s="244"/>
      <c r="G29" s="243"/>
      <c r="H29" s="244"/>
      <c r="I29" s="243"/>
      <c r="J29" s="244"/>
      <c r="K29" s="245"/>
      <c r="L29" s="246"/>
      <c r="M29" s="264"/>
      <c r="N29" s="247"/>
      <c r="O29" s="265"/>
      <c r="P29" s="248"/>
    </row>
    <row r="30" spans="1:16" ht="34.15" customHeight="1" thickBot="1" x14ac:dyDescent="0.4">
      <c r="A30" s="205"/>
      <c r="B30" s="212"/>
      <c r="C30" s="267" t="s">
        <v>98</v>
      </c>
      <c r="D30" s="268"/>
      <c r="E30" s="269" t="s">
        <v>99</v>
      </c>
      <c r="F30" s="268"/>
      <c r="G30" s="269" t="s">
        <v>100</v>
      </c>
      <c r="H30" s="268"/>
      <c r="I30" s="269" t="s">
        <v>101</v>
      </c>
      <c r="J30" s="270"/>
      <c r="K30" s="271" t="s">
        <v>102</v>
      </c>
      <c r="L30" s="272"/>
      <c r="M30" s="273" t="s">
        <v>103</v>
      </c>
      <c r="N30" s="274"/>
      <c r="O30" s="275"/>
      <c r="P30" s="275"/>
    </row>
    <row r="31" spans="1:16" s="255" customFormat="1" ht="70.900000000000006" customHeight="1" thickBot="1" x14ac:dyDescent="0.4">
      <c r="A31" s="276" t="s">
        <v>45</v>
      </c>
      <c r="B31" s="326" t="s">
        <v>122</v>
      </c>
      <c r="C31" s="278" t="s">
        <v>19</v>
      </c>
      <c r="D31" s="277" t="s">
        <v>20</v>
      </c>
      <c r="E31" s="277" t="s">
        <v>123</v>
      </c>
      <c r="F31" s="277" t="s">
        <v>161</v>
      </c>
      <c r="G31" s="277" t="s">
        <v>160</v>
      </c>
      <c r="H31" s="277" t="s">
        <v>158</v>
      </c>
      <c r="I31" s="277" t="s">
        <v>157</v>
      </c>
      <c r="J31" s="277" t="s">
        <v>154</v>
      </c>
      <c r="K31" s="277" t="s">
        <v>155</v>
      </c>
      <c r="L31" s="277" t="s">
        <v>156</v>
      </c>
      <c r="M31" s="279" t="s">
        <v>22</v>
      </c>
      <c r="N31" s="277" t="s">
        <v>23</v>
      </c>
      <c r="O31" s="277" t="s">
        <v>25</v>
      </c>
      <c r="P31" s="277" t="s">
        <v>24</v>
      </c>
    </row>
    <row r="32" spans="1:16" s="257" customFormat="1" ht="42.6" customHeight="1" x14ac:dyDescent="0.25">
      <c r="A32" s="280" t="s">
        <v>46</v>
      </c>
      <c r="B32" s="229">
        <v>10</v>
      </c>
      <c r="C32" s="230">
        <v>0</v>
      </c>
      <c r="D32" s="231">
        <f>+(C32/N32)/(($B$55*O32/100)+($B$56*P32/100))</f>
        <v>0</v>
      </c>
      <c r="E32" s="230">
        <v>0</v>
      </c>
      <c r="F32" s="231">
        <f>+(E32/N32)/(($B$55*O32/100)+($B$56*P32/100))</f>
        <v>0</v>
      </c>
      <c r="G32" s="230">
        <v>0</v>
      </c>
      <c r="H32" s="231">
        <f>+(G32/N32)/(($B$55*O32/100)+($B$56*P32/100))</f>
        <v>0</v>
      </c>
      <c r="I32" s="230">
        <v>0</v>
      </c>
      <c r="J32" s="231">
        <f>+(I32/N32)/(($B$55*O32/100)+($B$56*P32/100))</f>
        <v>0</v>
      </c>
      <c r="K32" s="230">
        <v>0</v>
      </c>
      <c r="L32" s="231">
        <f>+(K32/N32)/(($B$55*O32/100)+($B$56*P32/100))</f>
        <v>0</v>
      </c>
      <c r="M32" s="233">
        <f t="shared" ref="M32:M36" si="9">+(D32*5)+(F32*4)+(H32*3)+(J32*2)+L32</f>
        <v>0</v>
      </c>
      <c r="N32" s="281">
        <v>15</v>
      </c>
      <c r="O32" s="229">
        <v>50</v>
      </c>
      <c r="P32" s="282">
        <f>100-O32</f>
        <v>50</v>
      </c>
    </row>
    <row r="33" spans="1:16" s="257" customFormat="1" ht="46.9" customHeight="1" x14ac:dyDescent="0.25">
      <c r="A33" s="283" t="s">
        <v>47</v>
      </c>
      <c r="B33" s="235">
        <v>10</v>
      </c>
      <c r="C33" s="232">
        <v>0</v>
      </c>
      <c r="D33" s="231">
        <f>+(C33/N33)/(($B$55*O33/100)+($B$56*P33/100))</f>
        <v>0</v>
      </c>
      <c r="E33" s="232">
        <v>0</v>
      </c>
      <c r="F33" s="231">
        <f>+(E33/N33)/(($B$55*O33/100)+($B$56*P33/100))</f>
        <v>0</v>
      </c>
      <c r="G33" s="232">
        <v>0</v>
      </c>
      <c r="H33" s="231">
        <f>+(G33/N33)/(($B$55*O33/100)+($B$56*P33/100))</f>
        <v>0</v>
      </c>
      <c r="I33" s="232">
        <v>0</v>
      </c>
      <c r="J33" s="231">
        <f>+(I33/N33)/(($B$55*O33/100)+($B$56*P33/100))</f>
        <v>0</v>
      </c>
      <c r="K33" s="232">
        <v>0</v>
      </c>
      <c r="L33" s="231">
        <f>+(K33/N33)/(($B$55*O33/100)+($B$56*P33/100))</f>
        <v>0</v>
      </c>
      <c r="M33" s="233">
        <f t="shared" si="9"/>
        <v>0</v>
      </c>
      <c r="N33" s="234">
        <v>15</v>
      </c>
      <c r="O33" s="235">
        <v>50</v>
      </c>
      <c r="P33" s="199">
        <f>100-O33</f>
        <v>50</v>
      </c>
    </row>
    <row r="34" spans="1:16" s="257" customFormat="1" ht="64.900000000000006" customHeight="1" x14ac:dyDescent="0.25">
      <c r="A34" s="228" t="s">
        <v>48</v>
      </c>
      <c r="B34" s="235">
        <v>10</v>
      </c>
      <c r="C34" s="232">
        <v>0</v>
      </c>
      <c r="D34" s="231">
        <f>+(C34/N34)/(($B$55*O34/100)+($B$56*P34/100))</f>
        <v>0</v>
      </c>
      <c r="E34" s="232">
        <v>0</v>
      </c>
      <c r="F34" s="231">
        <f>+(E34/N34)/(($B$55*O34/100)+($B$56*P34/100))</f>
        <v>0</v>
      </c>
      <c r="G34" s="232">
        <v>0</v>
      </c>
      <c r="H34" s="231">
        <f>+(G34/N34)/(($B$55*O34/100)+($B$56*P34/100))</f>
        <v>0</v>
      </c>
      <c r="I34" s="232">
        <v>0</v>
      </c>
      <c r="J34" s="231">
        <f>+(I34/N34)/(($B$55*O34/100)+($B$56*P34/100))</f>
        <v>0</v>
      </c>
      <c r="K34" s="232">
        <v>0</v>
      </c>
      <c r="L34" s="231">
        <f>+(K34/N34)/(($B$55*O34/100)+($B$56*P34/100))</f>
        <v>0</v>
      </c>
      <c r="M34" s="233">
        <f t="shared" ref="M34" si="10">+(D34*5)+(F34*4)+(H34*3)+(J34*2)+L34</f>
        <v>0</v>
      </c>
      <c r="N34" s="234">
        <v>3</v>
      </c>
      <c r="O34" s="235">
        <v>50</v>
      </c>
      <c r="P34" s="199">
        <f>100-O34</f>
        <v>50</v>
      </c>
    </row>
    <row r="35" spans="1:16" s="257" customFormat="1" ht="35.450000000000003" customHeight="1" x14ac:dyDescent="0.25">
      <c r="A35" s="228" t="s">
        <v>49</v>
      </c>
      <c r="B35" s="235">
        <v>15</v>
      </c>
      <c r="C35" s="232">
        <v>0</v>
      </c>
      <c r="D35" s="231">
        <f>+(C35/N35)/(($B$55*O35/100)+($B$56*P35/100))</f>
        <v>0</v>
      </c>
      <c r="E35" s="232">
        <v>0</v>
      </c>
      <c r="F35" s="231">
        <f>+(E35/N35)/(($B$55*O35/100)+($B$56*P35/100))</f>
        <v>0</v>
      </c>
      <c r="G35" s="232">
        <v>0</v>
      </c>
      <c r="H35" s="231">
        <f>+(G35/N35)/(($B$55*O35/100)+($B$56*P35/100))</f>
        <v>0</v>
      </c>
      <c r="I35" s="232">
        <v>0</v>
      </c>
      <c r="J35" s="231">
        <f>+(I35/N35)/(($B$55*O35/100)+($B$56*P35/100))</f>
        <v>0</v>
      </c>
      <c r="K35" s="232">
        <v>0</v>
      </c>
      <c r="L35" s="231">
        <f>+(K35/N35)/(($B$55*O35/100)+($B$56*P35/100))</f>
        <v>0</v>
      </c>
      <c r="M35" s="233">
        <f t="shared" ref="M35" si="11">+(D35*5)+(F35*4)+(H35*3)+(J35*2)+L35</f>
        <v>0</v>
      </c>
      <c r="N35" s="234">
        <v>7</v>
      </c>
      <c r="O35" s="235">
        <v>100</v>
      </c>
      <c r="P35" s="199">
        <f>100-O35</f>
        <v>0</v>
      </c>
    </row>
    <row r="36" spans="1:16" s="257" customFormat="1" ht="39" customHeight="1" thickBot="1" x14ac:dyDescent="0.3">
      <c r="A36" s="258" t="s">
        <v>27</v>
      </c>
      <c r="B36" s="259"/>
      <c r="C36" s="260">
        <v>0</v>
      </c>
      <c r="D36" s="261">
        <f>+(C36/N36)/(($B$55*O36/100)+($B$56*P36/100))</f>
        <v>0</v>
      </c>
      <c r="E36" s="260">
        <v>0</v>
      </c>
      <c r="F36" s="261">
        <f>+(E36/N36)/(($B$55*O36/100)+($B$56*P36/100))</f>
        <v>0</v>
      </c>
      <c r="G36" s="260">
        <v>0</v>
      </c>
      <c r="H36" s="261">
        <f>+(G36/N36)/(($B$55*O36/100)+($B$56*P36/100))</f>
        <v>0</v>
      </c>
      <c r="I36" s="260">
        <v>0</v>
      </c>
      <c r="J36" s="261">
        <f>+(I36/N36)/(($B$55*O36/100)+($B$56*P36/100))</f>
        <v>0</v>
      </c>
      <c r="K36" s="260"/>
      <c r="L36" s="261">
        <f>+(K36/N36)/(($B$55*O36/100)+($B$56*P36/100))</f>
        <v>0</v>
      </c>
      <c r="M36" s="262">
        <f t="shared" si="9"/>
        <v>0</v>
      </c>
      <c r="N36" s="239">
        <v>1E-3</v>
      </c>
      <c r="O36" s="263"/>
      <c r="P36" s="200">
        <f>100-O36</f>
        <v>100</v>
      </c>
    </row>
    <row r="37" spans="1:16" s="266" customFormat="1" ht="30.6" customHeight="1" thickBot="1" x14ac:dyDescent="0.4">
      <c r="A37" s="241"/>
      <c r="B37" s="242"/>
      <c r="C37" s="243"/>
      <c r="D37" s="244"/>
      <c r="E37" s="243"/>
      <c r="F37" s="244"/>
      <c r="G37" s="243"/>
      <c r="H37" s="244"/>
      <c r="I37" s="243"/>
      <c r="J37" s="244"/>
      <c r="K37" s="245"/>
      <c r="L37" s="246"/>
      <c r="M37" s="264"/>
      <c r="N37" s="284"/>
      <c r="O37" s="285"/>
      <c r="P37" s="286"/>
    </row>
    <row r="38" spans="1:16" ht="33.6" customHeight="1" thickBot="1" x14ac:dyDescent="0.4">
      <c r="A38" s="205"/>
      <c r="B38" s="212"/>
      <c r="C38" s="213" t="s">
        <v>98</v>
      </c>
      <c r="D38" s="215"/>
      <c r="E38" s="213" t="s">
        <v>99</v>
      </c>
      <c r="F38" s="214"/>
      <c r="G38" s="213" t="s">
        <v>100</v>
      </c>
      <c r="H38" s="215"/>
      <c r="I38" s="213" t="s">
        <v>101</v>
      </c>
      <c r="J38" s="215"/>
      <c r="K38" s="216" t="s">
        <v>102</v>
      </c>
      <c r="L38" s="287"/>
      <c r="M38" s="251" t="s">
        <v>103</v>
      </c>
      <c r="N38" s="274"/>
      <c r="O38" s="275"/>
      <c r="P38" s="275"/>
    </row>
    <row r="39" spans="1:16" s="255" customFormat="1" ht="60" customHeight="1" thickBot="1" x14ac:dyDescent="0.4">
      <c r="A39" s="288" t="s">
        <v>50</v>
      </c>
      <c r="B39" s="325" t="s">
        <v>122</v>
      </c>
      <c r="C39" s="224" t="s">
        <v>19</v>
      </c>
      <c r="D39" s="223" t="s">
        <v>20</v>
      </c>
      <c r="E39" s="223" t="s">
        <v>162</v>
      </c>
      <c r="F39" s="223" t="s">
        <v>152</v>
      </c>
      <c r="G39" s="223" t="s">
        <v>159</v>
      </c>
      <c r="H39" s="223" t="s">
        <v>153</v>
      </c>
      <c r="I39" s="223" t="s">
        <v>157</v>
      </c>
      <c r="J39" s="223" t="s">
        <v>154</v>
      </c>
      <c r="K39" s="223" t="s">
        <v>155</v>
      </c>
      <c r="L39" s="223" t="s">
        <v>156</v>
      </c>
      <c r="M39" s="225" t="s">
        <v>22</v>
      </c>
      <c r="N39" s="226" t="s">
        <v>23</v>
      </c>
      <c r="O39" s="226" t="s">
        <v>25</v>
      </c>
      <c r="P39" s="227" t="s">
        <v>24</v>
      </c>
    </row>
    <row r="40" spans="1:16" s="257" customFormat="1" ht="32.450000000000003" customHeight="1" x14ac:dyDescent="0.25">
      <c r="A40" s="256" t="s">
        <v>51</v>
      </c>
      <c r="B40" s="229">
        <v>30</v>
      </c>
      <c r="C40" s="232">
        <v>0</v>
      </c>
      <c r="D40" s="231">
        <f t="shared" ref="D40:D46" si="12">+(C40/N40)/(($B$55*O40/100)+($B$56*P40/100))</f>
        <v>0</v>
      </c>
      <c r="E40" s="232">
        <v>0</v>
      </c>
      <c r="F40" s="231">
        <f t="shared" ref="F40:F46" si="13">+(E40/N40)/(($B$55*O40/100)+($B$56*P40/100))</f>
        <v>0</v>
      </c>
      <c r="G40" s="232">
        <v>0</v>
      </c>
      <c r="H40" s="231">
        <f t="shared" ref="H40:H46" si="14">+(G40/N40)/(($B$55*O40/100)+($B$56*P40/100))</f>
        <v>0</v>
      </c>
      <c r="I40" s="232">
        <v>0</v>
      </c>
      <c r="J40" s="231">
        <f t="shared" ref="J40:J46" si="15">+(I40/N40)/(($B$55*O40/100)+($B$56*P40/100))</f>
        <v>0</v>
      </c>
      <c r="K40" s="232">
        <v>0</v>
      </c>
      <c r="L40" s="231">
        <f t="shared" ref="L40:L46" si="16">+(K40/N40)/(($B$55*O40/100)+($B$56*P40/100))</f>
        <v>0</v>
      </c>
      <c r="M40" s="233">
        <f t="shared" ref="M40:M46" si="17">+(D40*5)+(F40*4)+(H40*3)+(J40*2)+L40</f>
        <v>0</v>
      </c>
      <c r="N40" s="234">
        <v>80</v>
      </c>
      <c r="O40" s="235">
        <v>20</v>
      </c>
      <c r="P40" s="289">
        <f>100-O40</f>
        <v>80</v>
      </c>
    </row>
    <row r="41" spans="1:16" s="257" customFormat="1" ht="33.6" customHeight="1" x14ac:dyDescent="0.25">
      <c r="A41" s="256" t="s">
        <v>52</v>
      </c>
      <c r="B41" s="235">
        <v>50</v>
      </c>
      <c r="C41" s="232">
        <v>0</v>
      </c>
      <c r="D41" s="231">
        <f t="shared" si="12"/>
        <v>0</v>
      </c>
      <c r="E41" s="232">
        <v>0</v>
      </c>
      <c r="F41" s="231">
        <f t="shared" si="13"/>
        <v>0</v>
      </c>
      <c r="G41" s="232">
        <v>0</v>
      </c>
      <c r="H41" s="231">
        <f t="shared" si="14"/>
        <v>0</v>
      </c>
      <c r="I41" s="232">
        <v>0</v>
      </c>
      <c r="J41" s="231">
        <f t="shared" si="15"/>
        <v>0</v>
      </c>
      <c r="K41" s="232">
        <v>0</v>
      </c>
      <c r="L41" s="231">
        <f t="shared" si="16"/>
        <v>0</v>
      </c>
      <c r="M41" s="233">
        <f t="shared" si="17"/>
        <v>0</v>
      </c>
      <c r="N41" s="234">
        <v>40</v>
      </c>
      <c r="O41" s="235">
        <v>20</v>
      </c>
      <c r="P41" s="289">
        <f t="shared" ref="P41:P46" si="18">100-O41</f>
        <v>80</v>
      </c>
    </row>
    <row r="42" spans="1:16" s="257" customFormat="1" ht="27.6" customHeight="1" x14ac:dyDescent="0.25">
      <c r="A42" s="256" t="s">
        <v>53</v>
      </c>
      <c r="B42" s="235">
        <v>25</v>
      </c>
      <c r="C42" s="232">
        <v>0</v>
      </c>
      <c r="D42" s="231">
        <f t="shared" si="12"/>
        <v>0</v>
      </c>
      <c r="E42" s="232">
        <v>0</v>
      </c>
      <c r="F42" s="231">
        <f t="shared" si="13"/>
        <v>0</v>
      </c>
      <c r="G42" s="232">
        <v>0</v>
      </c>
      <c r="H42" s="231">
        <f t="shared" si="14"/>
        <v>0</v>
      </c>
      <c r="I42" s="232">
        <v>0</v>
      </c>
      <c r="J42" s="231">
        <f t="shared" si="15"/>
        <v>0</v>
      </c>
      <c r="K42" s="232">
        <v>0</v>
      </c>
      <c r="L42" s="231">
        <f t="shared" si="16"/>
        <v>0</v>
      </c>
      <c r="M42" s="233">
        <f t="shared" si="17"/>
        <v>0</v>
      </c>
      <c r="N42" s="234">
        <v>200</v>
      </c>
      <c r="O42" s="235">
        <v>20</v>
      </c>
      <c r="P42" s="289">
        <f t="shared" si="18"/>
        <v>80</v>
      </c>
    </row>
    <row r="43" spans="1:16" s="257" customFormat="1" ht="27.6" customHeight="1" x14ac:dyDescent="0.25">
      <c r="A43" s="256" t="s">
        <v>54</v>
      </c>
      <c r="B43" s="235">
        <v>30</v>
      </c>
      <c r="C43" s="232">
        <v>0</v>
      </c>
      <c r="D43" s="231">
        <f t="shared" si="12"/>
        <v>0</v>
      </c>
      <c r="E43" s="232">
        <v>0</v>
      </c>
      <c r="F43" s="231">
        <f t="shared" si="13"/>
        <v>0</v>
      </c>
      <c r="G43" s="232">
        <v>0</v>
      </c>
      <c r="H43" s="231">
        <f t="shared" si="14"/>
        <v>0</v>
      </c>
      <c r="I43" s="232">
        <v>0</v>
      </c>
      <c r="J43" s="231">
        <f t="shared" si="15"/>
        <v>0</v>
      </c>
      <c r="K43" s="232">
        <v>0</v>
      </c>
      <c r="L43" s="231">
        <f t="shared" si="16"/>
        <v>0</v>
      </c>
      <c r="M43" s="233">
        <f t="shared" si="17"/>
        <v>0</v>
      </c>
      <c r="N43" s="234">
        <v>80</v>
      </c>
      <c r="O43" s="235">
        <v>20</v>
      </c>
      <c r="P43" s="289">
        <f t="shared" si="18"/>
        <v>80</v>
      </c>
    </row>
    <row r="44" spans="1:16" s="257" customFormat="1" ht="28.9" customHeight="1" x14ac:dyDescent="0.25">
      <c r="A44" s="256" t="s">
        <v>55</v>
      </c>
      <c r="B44" s="235">
        <v>10</v>
      </c>
      <c r="C44" s="232">
        <v>0</v>
      </c>
      <c r="D44" s="231">
        <f t="shared" si="12"/>
        <v>0</v>
      </c>
      <c r="E44" s="232">
        <v>0</v>
      </c>
      <c r="F44" s="231">
        <f t="shared" si="13"/>
        <v>0</v>
      </c>
      <c r="G44" s="232">
        <v>0</v>
      </c>
      <c r="H44" s="231">
        <f t="shared" si="14"/>
        <v>0</v>
      </c>
      <c r="I44" s="232">
        <v>0</v>
      </c>
      <c r="J44" s="231">
        <f t="shared" si="15"/>
        <v>0</v>
      </c>
      <c r="K44" s="232">
        <v>0</v>
      </c>
      <c r="L44" s="231">
        <f t="shared" si="16"/>
        <v>0</v>
      </c>
      <c r="M44" s="233">
        <f t="shared" si="17"/>
        <v>0</v>
      </c>
      <c r="N44" s="234">
        <v>10</v>
      </c>
      <c r="O44" s="235">
        <v>20</v>
      </c>
      <c r="P44" s="289">
        <f t="shared" si="18"/>
        <v>80</v>
      </c>
    </row>
    <row r="45" spans="1:16" s="257" customFormat="1" ht="25.9" customHeight="1" x14ac:dyDescent="0.25">
      <c r="A45" s="256" t="s">
        <v>56</v>
      </c>
      <c r="B45" s="235">
        <v>30</v>
      </c>
      <c r="C45" s="232">
        <v>0</v>
      </c>
      <c r="D45" s="231">
        <f t="shared" si="12"/>
        <v>0</v>
      </c>
      <c r="E45" s="232">
        <v>0</v>
      </c>
      <c r="F45" s="231">
        <f t="shared" si="13"/>
        <v>0</v>
      </c>
      <c r="G45" s="232">
        <v>0</v>
      </c>
      <c r="H45" s="231">
        <f t="shared" si="14"/>
        <v>0</v>
      </c>
      <c r="I45" s="232">
        <v>0</v>
      </c>
      <c r="J45" s="231">
        <f t="shared" si="15"/>
        <v>0</v>
      </c>
      <c r="K45" s="232">
        <v>0</v>
      </c>
      <c r="L45" s="231">
        <f t="shared" si="16"/>
        <v>0</v>
      </c>
      <c r="M45" s="233">
        <f t="shared" si="17"/>
        <v>0</v>
      </c>
      <c r="N45" s="234">
        <v>20</v>
      </c>
      <c r="O45" s="235">
        <v>100</v>
      </c>
      <c r="P45" s="289">
        <f t="shared" si="18"/>
        <v>0</v>
      </c>
    </row>
    <row r="46" spans="1:16" s="257" customFormat="1" ht="32.450000000000003" customHeight="1" thickBot="1" x14ac:dyDescent="0.3">
      <c r="A46" s="256" t="s">
        <v>27</v>
      </c>
      <c r="B46" s="238"/>
      <c r="C46" s="232">
        <v>0</v>
      </c>
      <c r="D46" s="231">
        <f t="shared" si="12"/>
        <v>0</v>
      </c>
      <c r="E46" s="232">
        <v>0</v>
      </c>
      <c r="F46" s="231">
        <f t="shared" si="13"/>
        <v>0</v>
      </c>
      <c r="G46" s="232">
        <v>0</v>
      </c>
      <c r="H46" s="231">
        <f t="shared" si="14"/>
        <v>0</v>
      </c>
      <c r="I46" s="232">
        <v>0</v>
      </c>
      <c r="J46" s="231">
        <f t="shared" si="15"/>
        <v>0</v>
      </c>
      <c r="K46" s="232">
        <v>0</v>
      </c>
      <c r="L46" s="231">
        <f t="shared" si="16"/>
        <v>0</v>
      </c>
      <c r="M46" s="233">
        <f t="shared" si="17"/>
        <v>0</v>
      </c>
      <c r="N46" s="239">
        <v>1E-3</v>
      </c>
      <c r="O46" s="263"/>
      <c r="P46" s="290">
        <f t="shared" si="18"/>
        <v>100</v>
      </c>
    </row>
    <row r="47" spans="1:16" s="266" customFormat="1" ht="33.6" customHeight="1" thickBot="1" x14ac:dyDescent="0.4">
      <c r="A47" s="241"/>
      <c r="B47" s="242"/>
      <c r="C47" s="243"/>
      <c r="D47" s="244"/>
      <c r="E47" s="243"/>
      <c r="F47" s="244"/>
      <c r="G47" s="243"/>
      <c r="H47" s="244"/>
      <c r="I47" s="243"/>
      <c r="J47" s="244"/>
      <c r="K47" s="243"/>
      <c r="L47" s="244"/>
      <c r="M47" s="244"/>
      <c r="N47" s="247"/>
      <c r="O47" s="265"/>
      <c r="P47" s="248"/>
    </row>
    <row r="48" spans="1:16" s="266" customFormat="1" ht="33.6" customHeight="1" thickBot="1" x14ac:dyDescent="0.4">
      <c r="A48" s="205"/>
      <c r="B48" s="212"/>
      <c r="C48" s="250" t="s">
        <v>98</v>
      </c>
      <c r="D48" s="215"/>
      <c r="E48" s="213" t="s">
        <v>99</v>
      </c>
      <c r="F48" s="214"/>
      <c r="G48" s="213" t="s">
        <v>100</v>
      </c>
      <c r="H48" s="215"/>
      <c r="I48" s="213" t="s">
        <v>101</v>
      </c>
      <c r="J48" s="215"/>
      <c r="K48" s="216" t="s">
        <v>102</v>
      </c>
      <c r="L48" s="287"/>
      <c r="M48" s="251" t="s">
        <v>103</v>
      </c>
      <c r="N48" s="247"/>
      <c r="O48" s="265"/>
      <c r="P48" s="248"/>
    </row>
    <row r="49" spans="1:16" s="266" customFormat="1" ht="100.9" customHeight="1" thickBot="1" x14ac:dyDescent="0.4">
      <c r="A49" s="291" t="s">
        <v>57</v>
      </c>
      <c r="B49" s="325" t="s">
        <v>122</v>
      </c>
      <c r="C49" s="224" t="s">
        <v>19</v>
      </c>
      <c r="D49" s="223" t="s">
        <v>20</v>
      </c>
      <c r="E49" s="223" t="s">
        <v>162</v>
      </c>
      <c r="F49" s="223" t="s">
        <v>152</v>
      </c>
      <c r="G49" s="223" t="s">
        <v>159</v>
      </c>
      <c r="H49" s="223" t="s">
        <v>153</v>
      </c>
      <c r="I49" s="223" t="s">
        <v>157</v>
      </c>
      <c r="J49" s="223" t="s">
        <v>154</v>
      </c>
      <c r="K49" s="223" t="s">
        <v>155</v>
      </c>
      <c r="L49" s="223" t="s">
        <v>156</v>
      </c>
      <c r="M49" s="292" t="s">
        <v>22</v>
      </c>
      <c r="N49" s="247"/>
      <c r="O49" s="265"/>
      <c r="P49" s="248"/>
    </row>
    <row r="50" spans="1:16" s="257" customFormat="1" ht="39.6" customHeight="1" x14ac:dyDescent="0.25">
      <c r="A50" s="293" t="s">
        <v>2</v>
      </c>
      <c r="B50" s="294"/>
      <c r="C50" s="295">
        <f>SUM(C7:C46)</f>
        <v>0</v>
      </c>
      <c r="D50" s="296">
        <f t="shared" ref="D50:M50" si="19">SUM(D7:D46)</f>
        <v>0</v>
      </c>
      <c r="E50" s="295">
        <f t="shared" si="19"/>
        <v>0</v>
      </c>
      <c r="F50" s="296">
        <f t="shared" si="19"/>
        <v>0</v>
      </c>
      <c r="G50" s="295">
        <f t="shared" si="19"/>
        <v>0</v>
      </c>
      <c r="H50" s="296">
        <f t="shared" si="19"/>
        <v>0</v>
      </c>
      <c r="I50" s="295">
        <f t="shared" si="19"/>
        <v>0</v>
      </c>
      <c r="J50" s="296">
        <f t="shared" si="19"/>
        <v>0</v>
      </c>
      <c r="K50" s="295">
        <f t="shared" si="19"/>
        <v>0</v>
      </c>
      <c r="L50" s="296">
        <f t="shared" si="19"/>
        <v>0</v>
      </c>
      <c r="M50" s="297">
        <f t="shared" si="19"/>
        <v>0</v>
      </c>
      <c r="N50" s="298"/>
      <c r="O50" s="299"/>
      <c r="P50" s="299"/>
    </row>
    <row r="51" spans="1:16" ht="37.15" customHeight="1" thickBot="1" x14ac:dyDescent="0.4">
      <c r="A51" s="219"/>
      <c r="B51" s="219"/>
      <c r="C51" s="300"/>
      <c r="D51" s="208"/>
      <c r="E51" s="208"/>
      <c r="F51" s="208"/>
      <c r="G51" s="208"/>
      <c r="H51" s="208"/>
      <c r="I51" s="208"/>
      <c r="J51" s="208"/>
      <c r="K51" s="208"/>
      <c r="L51" s="208"/>
      <c r="M51" s="209"/>
      <c r="N51" s="208"/>
      <c r="O51" s="210"/>
      <c r="P51" s="210"/>
    </row>
    <row r="52" spans="1:16" ht="37.15" customHeight="1" thickBot="1" x14ac:dyDescent="0.4">
      <c r="A52" s="219"/>
      <c r="B52" s="301" t="s">
        <v>105</v>
      </c>
      <c r="C52" s="302"/>
      <c r="D52" s="208"/>
      <c r="E52" s="208"/>
      <c r="F52" s="208"/>
      <c r="G52" s="208"/>
      <c r="H52" s="208"/>
      <c r="I52" s="208"/>
      <c r="J52" s="208"/>
      <c r="K52" s="208"/>
      <c r="L52" s="208"/>
      <c r="M52" s="209"/>
      <c r="N52" s="208"/>
      <c r="O52" s="210"/>
      <c r="P52" s="210"/>
    </row>
    <row r="53" spans="1:16" ht="27.6" customHeight="1" x14ac:dyDescent="0.35">
      <c r="A53" s="219"/>
      <c r="B53" s="303" t="s">
        <v>112</v>
      </c>
      <c r="C53" s="304" t="s">
        <v>58</v>
      </c>
      <c r="D53" s="208"/>
      <c r="E53" s="208"/>
      <c r="F53" s="208"/>
      <c r="G53" s="208"/>
      <c r="H53" s="208"/>
      <c r="I53" s="208"/>
      <c r="J53" s="208"/>
      <c r="K53" s="208"/>
      <c r="L53" s="208"/>
      <c r="M53" s="209"/>
      <c r="N53" s="208"/>
      <c r="O53" s="210"/>
      <c r="P53" s="210"/>
    </row>
    <row r="54" spans="1:16" s="255" customFormat="1" ht="23.45" customHeight="1" thickBot="1" x14ac:dyDescent="0.4">
      <c r="A54" s="305"/>
      <c r="B54" s="306" t="s">
        <v>113</v>
      </c>
      <c r="C54" s="307" t="s">
        <v>59</v>
      </c>
      <c r="D54" s="308"/>
      <c r="E54" s="308"/>
      <c r="F54" s="308"/>
      <c r="G54" s="308"/>
      <c r="H54" s="308"/>
      <c r="I54" s="308"/>
      <c r="J54" s="308"/>
      <c r="K54" s="308"/>
      <c r="L54" s="308"/>
      <c r="M54" s="309"/>
      <c r="N54" s="308"/>
      <c r="O54" s="310"/>
      <c r="P54" s="310"/>
    </row>
    <row r="55" spans="1:16" ht="23.45" customHeight="1" x14ac:dyDescent="0.35">
      <c r="A55" s="219"/>
      <c r="B55" s="324">
        <v>0.17499999999999999</v>
      </c>
      <c r="C55" s="311" t="s">
        <v>60</v>
      </c>
      <c r="D55" s="208"/>
      <c r="E55" s="208"/>
      <c r="F55" s="208"/>
      <c r="G55" s="208"/>
      <c r="H55" s="208"/>
      <c r="I55" s="208"/>
      <c r="J55" s="208"/>
      <c r="K55" s="208"/>
      <c r="L55" s="312"/>
      <c r="M55" s="209"/>
      <c r="N55" s="208"/>
      <c r="O55" s="210"/>
      <c r="P55" s="210"/>
    </row>
    <row r="56" spans="1:16" ht="27.6" customHeight="1" x14ac:dyDescent="0.35">
      <c r="A56" s="219"/>
      <c r="B56" s="313">
        <f>+B58*B57</f>
        <v>2.8649999999999998E-2</v>
      </c>
      <c r="C56" s="314" t="s">
        <v>61</v>
      </c>
      <c r="D56" s="208"/>
      <c r="E56" s="208"/>
      <c r="F56" s="208"/>
      <c r="G56" s="208"/>
      <c r="H56" s="208"/>
      <c r="I56" s="208"/>
      <c r="J56" s="208"/>
      <c r="K56" s="208"/>
      <c r="L56" s="208"/>
      <c r="M56" s="209"/>
      <c r="N56" s="208"/>
      <c r="O56" s="210"/>
      <c r="P56" s="210"/>
    </row>
    <row r="57" spans="1:16" ht="37.9" customHeight="1" x14ac:dyDescent="0.35">
      <c r="A57" s="219"/>
      <c r="B57" s="315">
        <v>9.5500000000000002E-2</v>
      </c>
      <c r="C57" s="316" t="s">
        <v>62</v>
      </c>
      <c r="D57" s="208"/>
      <c r="E57" s="208"/>
      <c r="F57" s="208"/>
      <c r="G57" s="208"/>
      <c r="H57" s="208"/>
      <c r="I57" s="208"/>
      <c r="J57" s="208"/>
      <c r="K57" s="208"/>
      <c r="L57" s="208"/>
      <c r="M57" s="209"/>
      <c r="N57" s="208"/>
      <c r="O57" s="210"/>
      <c r="P57" s="210"/>
    </row>
    <row r="58" spans="1:16" ht="32.450000000000003" customHeight="1" thickBot="1" x14ac:dyDescent="0.4">
      <c r="A58" s="219"/>
      <c r="B58" s="317">
        <v>0.3</v>
      </c>
      <c r="C58" s="318" t="s">
        <v>63</v>
      </c>
      <c r="D58" s="208"/>
      <c r="E58" s="208"/>
      <c r="F58" s="208"/>
      <c r="G58" s="208"/>
      <c r="H58" s="208"/>
      <c r="I58" s="208"/>
      <c r="J58" s="208"/>
      <c r="K58" s="208"/>
      <c r="L58" s="208"/>
      <c r="M58" s="209"/>
      <c r="N58" s="208"/>
      <c r="O58" s="210"/>
      <c r="P58" s="210"/>
    </row>
    <row r="59" spans="1:16" x14ac:dyDescent="0.35">
      <c r="A59" s="219" t="s">
        <v>114</v>
      </c>
      <c r="B59" s="219"/>
      <c r="C59" s="300"/>
      <c r="D59" s="208"/>
      <c r="E59" s="208"/>
      <c r="F59" s="208"/>
      <c r="G59" s="208"/>
      <c r="H59" s="208"/>
      <c r="I59" s="208"/>
      <c r="J59" s="208"/>
      <c r="K59" s="208"/>
      <c r="L59" s="208"/>
      <c r="M59" s="209"/>
      <c r="N59" s="208"/>
      <c r="O59" s="210"/>
      <c r="P59" s="210"/>
    </row>
    <row r="60" spans="1:16" hidden="1" x14ac:dyDescent="0.35">
      <c r="A60" s="221"/>
      <c r="B60" s="221"/>
      <c r="C60" s="319"/>
    </row>
    <row r="61" spans="1:16" ht="32.25" hidden="1" customHeight="1" x14ac:dyDescent="0.35">
      <c r="A61" s="221"/>
      <c r="B61" s="221"/>
      <c r="C61" s="319"/>
    </row>
    <row r="62" spans="1:16" hidden="1" x14ac:dyDescent="0.35"/>
    <row r="63" spans="1:16" ht="30" hidden="1" customHeight="1" x14ac:dyDescent="0.35"/>
    <row r="64" spans="1:16" ht="30.75" hidden="1" customHeight="1" x14ac:dyDescent="0.35"/>
    <row r="65" spans="1:16" hidden="1" x14ac:dyDescent="0.35"/>
    <row r="66" spans="1:16" hidden="1" x14ac:dyDescent="0.35"/>
    <row r="67" spans="1:16" hidden="1" x14ac:dyDescent="0.35"/>
    <row r="68" spans="1:16" s="204" customFormat="1" hidden="1" x14ac:dyDescent="0.35">
      <c r="A68" s="201"/>
      <c r="B68" s="201"/>
      <c r="C68" s="202"/>
      <c r="D68" s="201"/>
      <c r="E68" s="201"/>
      <c r="F68" s="201"/>
      <c r="G68" s="201"/>
      <c r="H68" s="201"/>
      <c r="I68" s="201"/>
      <c r="J68" s="201"/>
      <c r="K68" s="201"/>
      <c r="L68" s="201"/>
      <c r="M68" s="203"/>
    </row>
    <row r="69" spans="1:16" hidden="1" x14ac:dyDescent="0.35"/>
    <row r="70" spans="1:16" s="255" customFormat="1" hidden="1" x14ac:dyDescent="0.35">
      <c r="A70" s="201"/>
      <c r="B70" s="201"/>
      <c r="C70" s="202"/>
      <c r="D70" s="201"/>
      <c r="E70" s="201"/>
      <c r="F70" s="201"/>
      <c r="G70" s="201"/>
      <c r="H70" s="201"/>
      <c r="I70" s="201"/>
      <c r="J70" s="201"/>
      <c r="K70" s="201"/>
      <c r="L70" s="201"/>
      <c r="M70" s="203"/>
      <c r="O70" s="320"/>
      <c r="P70" s="320"/>
    </row>
    <row r="71" spans="1:16" hidden="1" x14ac:dyDescent="0.35"/>
    <row r="72" spans="1:16" hidden="1" x14ac:dyDescent="0.35"/>
    <row r="73" spans="1:16" hidden="1" x14ac:dyDescent="0.35"/>
    <row r="74" spans="1:16" hidden="1" x14ac:dyDescent="0.35"/>
    <row r="75" spans="1:16" hidden="1" x14ac:dyDescent="0.35"/>
    <row r="76" spans="1:16" hidden="1" x14ac:dyDescent="0.35"/>
    <row r="77" spans="1:16" hidden="1" x14ac:dyDescent="0.35"/>
    <row r="78" spans="1:16" hidden="1" x14ac:dyDescent="0.35"/>
    <row r="79" spans="1:16" s="255" customFormat="1" hidden="1" x14ac:dyDescent="0.35">
      <c r="A79" s="201"/>
      <c r="B79" s="201"/>
      <c r="C79" s="202"/>
      <c r="D79" s="201"/>
      <c r="E79" s="201"/>
      <c r="F79" s="201"/>
      <c r="G79" s="201"/>
      <c r="H79" s="201"/>
      <c r="I79" s="201"/>
      <c r="J79" s="201"/>
      <c r="K79" s="201"/>
      <c r="L79" s="201"/>
      <c r="M79" s="203"/>
      <c r="O79" s="320"/>
      <c r="P79" s="320"/>
    </row>
    <row r="80" spans="1:16" ht="33" hidden="1" customHeight="1" x14ac:dyDescent="0.35"/>
    <row r="81" spans="1:16" hidden="1" x14ac:dyDescent="0.35"/>
    <row r="82" spans="1:16" hidden="1" x14ac:dyDescent="0.35"/>
    <row r="83" spans="1:16" hidden="1" x14ac:dyDescent="0.35"/>
    <row r="84" spans="1:16" hidden="1" x14ac:dyDescent="0.35"/>
    <row r="85" spans="1:16" hidden="1" x14ac:dyDescent="0.35"/>
    <row r="86" spans="1:16" ht="14.25" hidden="1" customHeight="1" x14ac:dyDescent="0.35"/>
    <row r="87" spans="1:16" s="255" customFormat="1" ht="60" hidden="1" customHeight="1" x14ac:dyDescent="0.35">
      <c r="A87" s="201"/>
      <c r="B87" s="201"/>
      <c r="C87" s="202"/>
      <c r="D87" s="201"/>
      <c r="E87" s="201"/>
      <c r="F87" s="201"/>
      <c r="G87" s="201"/>
      <c r="H87" s="201"/>
      <c r="I87" s="201"/>
      <c r="J87" s="201"/>
      <c r="K87" s="201"/>
      <c r="L87" s="201"/>
      <c r="M87" s="203"/>
      <c r="O87" s="320"/>
      <c r="P87" s="320"/>
    </row>
    <row r="88" spans="1:16" hidden="1" x14ac:dyDescent="0.35"/>
  </sheetData>
  <sheetProtection selectLockedCells="1"/>
  <mergeCells count="1">
    <mergeCell ref="A1:O1"/>
  </mergeCells>
  <pageMargins left="0.7" right="0.7" top="0.75" bottom="0.75" header="0.3" footer="0.3"/>
  <pageSetup paperSize="5" scale="45" orientation="landscape" r:id="rId1"/>
  <headerFooter>
    <oddHeader>&amp;C&amp;"-,Bold"&amp;14Calculating Energy Conservation Goals for FY 2019 to FY 2023</oddHeader>
  </headerFooter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5"/>
  <sheetViews>
    <sheetView topLeftCell="D1" zoomScale="40" zoomScaleNormal="40" workbookViewId="0">
      <selection activeCell="M24" sqref="M24"/>
    </sheetView>
  </sheetViews>
  <sheetFormatPr defaultColWidth="0" defaultRowHeight="15" zeroHeight="1" x14ac:dyDescent="0.25"/>
  <cols>
    <col min="1" max="1" width="61.7109375" style="49" customWidth="1"/>
    <col min="2" max="2" width="71.140625" customWidth="1"/>
    <col min="3" max="3" width="46.5703125" customWidth="1"/>
    <col min="4" max="4" width="77.85546875" customWidth="1"/>
    <col min="5" max="5" width="47.85546875" customWidth="1"/>
    <col min="6" max="6" width="79.42578125" customWidth="1"/>
    <col min="7" max="7" width="47.85546875" customWidth="1"/>
    <col min="8" max="8" width="79.42578125" customWidth="1"/>
    <col min="9" max="9" width="47.85546875" customWidth="1"/>
    <col min="10" max="10" width="79.42578125" customWidth="1"/>
    <col min="11" max="11" width="47.85546875" customWidth="1"/>
    <col min="12" max="12" width="79.42578125" customWidth="1"/>
    <col min="13" max="13" width="71.7109375" customWidth="1"/>
    <col min="14" max="14" width="36" customWidth="1"/>
    <col min="15" max="15" width="31.7109375" customWidth="1"/>
    <col min="16" max="16" width="34" customWidth="1"/>
    <col min="17" max="16384" width="8.7109375" hidden="1"/>
  </cols>
  <sheetData>
    <row r="1" spans="1:16" ht="26.25" x14ac:dyDescent="0.4">
      <c r="A1" s="342" t="s">
        <v>116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</row>
    <row r="2" spans="1:16" x14ac:dyDescent="0.25"/>
    <row r="3" spans="1:16" x14ac:dyDescent="0.25">
      <c r="A3" s="49" t="s">
        <v>115</v>
      </c>
    </row>
    <row r="4" spans="1:16" ht="21" thickBot="1" x14ac:dyDescent="0.3">
      <c r="A4" s="62" t="s">
        <v>64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12" customFormat="1" ht="24" customHeight="1" thickBot="1" x14ac:dyDescent="0.35">
      <c r="A5" s="60"/>
      <c r="B5" s="15"/>
      <c r="C5" s="17" t="s">
        <v>98</v>
      </c>
      <c r="D5" s="16"/>
      <c r="E5" s="17" t="s">
        <v>99</v>
      </c>
      <c r="F5" s="18"/>
      <c r="G5" s="17" t="s">
        <v>100</v>
      </c>
      <c r="H5" s="18"/>
      <c r="I5" s="17" t="s">
        <v>101</v>
      </c>
      <c r="J5" s="18"/>
      <c r="K5" s="19" t="s">
        <v>102</v>
      </c>
      <c r="L5" s="26"/>
      <c r="M5" s="21" t="s">
        <v>106</v>
      </c>
      <c r="N5" s="13"/>
      <c r="O5" s="13"/>
      <c r="P5" s="13"/>
    </row>
    <row r="6" spans="1:16" s="12" customFormat="1" ht="79.150000000000006" customHeight="1" thickBot="1" x14ac:dyDescent="0.35">
      <c r="A6" s="124" t="s">
        <v>65</v>
      </c>
      <c r="B6" s="327" t="s">
        <v>122</v>
      </c>
      <c r="C6" s="125" t="s">
        <v>19</v>
      </c>
      <c r="D6" s="125" t="s">
        <v>20</v>
      </c>
      <c r="E6" s="125" t="s">
        <v>144</v>
      </c>
      <c r="F6" s="125" t="s">
        <v>145</v>
      </c>
      <c r="G6" s="125" t="s">
        <v>146</v>
      </c>
      <c r="H6" s="125" t="s">
        <v>147</v>
      </c>
      <c r="I6" s="125" t="s">
        <v>148</v>
      </c>
      <c r="J6" s="125" t="s">
        <v>149</v>
      </c>
      <c r="K6" s="125" t="s">
        <v>150</v>
      </c>
      <c r="L6" s="125" t="s">
        <v>151</v>
      </c>
      <c r="M6" s="125" t="s">
        <v>22</v>
      </c>
      <c r="N6" s="126" t="s">
        <v>23</v>
      </c>
      <c r="O6" s="126" t="s">
        <v>25</v>
      </c>
      <c r="P6" s="127" t="s">
        <v>24</v>
      </c>
    </row>
    <row r="7" spans="1:16" s="33" customFormat="1" ht="58.15" customHeight="1" x14ac:dyDescent="0.25">
      <c r="A7" s="328" t="s">
        <v>124</v>
      </c>
      <c r="B7" s="29">
        <v>5</v>
      </c>
      <c r="C7" s="30">
        <v>0</v>
      </c>
      <c r="D7" s="173">
        <f t="shared" ref="D7:D15" si="0">+(C7/N7)/(($A$28*O7/100)+($A$29*P7/100))</f>
        <v>0</v>
      </c>
      <c r="E7" s="30">
        <v>0</v>
      </c>
      <c r="F7" s="173">
        <f t="shared" ref="F7:F15" si="1">+(E7/N7)/(($A$28*O7/100)+($A$29*P7/100))</f>
        <v>0</v>
      </c>
      <c r="G7" s="30">
        <v>0</v>
      </c>
      <c r="H7" s="173">
        <f t="shared" ref="H7:H15" si="2">+(G7/N7)/(($A$28*O7/100)+($A$29*P7/100))</f>
        <v>0</v>
      </c>
      <c r="I7" s="30">
        <v>0</v>
      </c>
      <c r="J7" s="173">
        <f t="shared" ref="J7:J15" si="3">+(I7/N7)/(($A$28*O7/100)+($A$29*P7/100))</f>
        <v>0</v>
      </c>
      <c r="K7" s="30">
        <v>0</v>
      </c>
      <c r="L7" s="173">
        <f t="shared" ref="L7:L15" si="4">+(K7/N7)/(($A$28*O7/100)+($A$29*P7/100))</f>
        <v>0</v>
      </c>
      <c r="M7" s="175">
        <f>+(D7*5)+(F7*4)+(H7*3)+(J7*2)+L7</f>
        <v>0</v>
      </c>
      <c r="N7" s="31">
        <v>5</v>
      </c>
      <c r="O7" s="32">
        <v>50</v>
      </c>
      <c r="P7" s="179">
        <f>100-O7</f>
        <v>50</v>
      </c>
    </row>
    <row r="8" spans="1:16" s="33" customFormat="1" ht="54" customHeight="1" x14ac:dyDescent="0.25">
      <c r="A8" s="9" t="s">
        <v>66</v>
      </c>
      <c r="B8" s="32">
        <v>10</v>
      </c>
      <c r="C8" s="30">
        <v>0</v>
      </c>
      <c r="D8" s="173">
        <f t="shared" si="0"/>
        <v>0</v>
      </c>
      <c r="E8" s="30">
        <v>0</v>
      </c>
      <c r="F8" s="173">
        <f t="shared" si="1"/>
        <v>0</v>
      </c>
      <c r="G8" s="30">
        <v>0</v>
      </c>
      <c r="H8" s="173">
        <f t="shared" si="2"/>
        <v>0</v>
      </c>
      <c r="I8" s="30">
        <v>0</v>
      </c>
      <c r="J8" s="173">
        <f t="shared" si="3"/>
        <v>0</v>
      </c>
      <c r="K8" s="30">
        <v>0</v>
      </c>
      <c r="L8" s="173">
        <f t="shared" si="4"/>
        <v>0</v>
      </c>
      <c r="M8" s="175">
        <f t="shared" ref="M8:M11" si="5">+(D8*5)+(F8*4)+(H8*3)+(J8*2)+L8</f>
        <v>0</v>
      </c>
      <c r="N8" s="31">
        <v>5</v>
      </c>
      <c r="O8" s="32">
        <v>20</v>
      </c>
      <c r="P8" s="179">
        <f t="shared" ref="P8:P15" si="6">100-O8</f>
        <v>80</v>
      </c>
    </row>
    <row r="9" spans="1:16" s="33" customFormat="1" ht="42.6" customHeight="1" x14ac:dyDescent="0.25">
      <c r="A9" s="109" t="s">
        <v>71</v>
      </c>
      <c r="B9" s="32">
        <v>10</v>
      </c>
      <c r="C9" s="30">
        <v>0</v>
      </c>
      <c r="D9" s="173">
        <f t="shared" si="0"/>
        <v>0</v>
      </c>
      <c r="E9" s="30">
        <v>0</v>
      </c>
      <c r="F9" s="173">
        <f t="shared" si="1"/>
        <v>0</v>
      </c>
      <c r="G9" s="30">
        <v>0</v>
      </c>
      <c r="H9" s="173">
        <f t="shared" si="2"/>
        <v>0</v>
      </c>
      <c r="I9" s="30">
        <v>0</v>
      </c>
      <c r="J9" s="173">
        <f t="shared" si="3"/>
        <v>0</v>
      </c>
      <c r="K9" s="30">
        <v>0</v>
      </c>
      <c r="L9" s="173">
        <f t="shared" si="4"/>
        <v>0</v>
      </c>
      <c r="M9" s="175">
        <f t="shared" si="5"/>
        <v>0</v>
      </c>
      <c r="N9" s="31">
        <v>7</v>
      </c>
      <c r="O9" s="32">
        <v>100</v>
      </c>
      <c r="P9" s="179">
        <f t="shared" si="6"/>
        <v>0</v>
      </c>
    </row>
    <row r="10" spans="1:16" s="33" customFormat="1" ht="45.6" customHeight="1" x14ac:dyDescent="0.25">
      <c r="A10" s="109" t="s">
        <v>72</v>
      </c>
      <c r="B10" s="32">
        <v>10</v>
      </c>
      <c r="C10" s="30">
        <v>0</v>
      </c>
      <c r="D10" s="173">
        <f t="shared" si="0"/>
        <v>0</v>
      </c>
      <c r="E10" s="30">
        <v>0</v>
      </c>
      <c r="F10" s="173">
        <f t="shared" si="1"/>
        <v>0</v>
      </c>
      <c r="G10" s="30">
        <v>0</v>
      </c>
      <c r="H10" s="173">
        <f t="shared" si="2"/>
        <v>0</v>
      </c>
      <c r="I10" s="30">
        <v>0</v>
      </c>
      <c r="J10" s="173">
        <f t="shared" si="3"/>
        <v>0</v>
      </c>
      <c r="K10" s="30">
        <v>0</v>
      </c>
      <c r="L10" s="173">
        <f t="shared" si="4"/>
        <v>0</v>
      </c>
      <c r="M10" s="175">
        <f t="shared" si="5"/>
        <v>0</v>
      </c>
      <c r="N10" s="31">
        <v>7</v>
      </c>
      <c r="O10" s="32">
        <v>100</v>
      </c>
      <c r="P10" s="179">
        <f t="shared" si="6"/>
        <v>0</v>
      </c>
    </row>
    <row r="11" spans="1:16" s="33" customFormat="1" ht="43.9" customHeight="1" x14ac:dyDescent="0.25">
      <c r="A11" s="9" t="s">
        <v>67</v>
      </c>
      <c r="B11" s="32">
        <v>5</v>
      </c>
      <c r="C11" s="30">
        <v>0</v>
      </c>
      <c r="D11" s="173">
        <f t="shared" si="0"/>
        <v>0</v>
      </c>
      <c r="E11" s="30">
        <v>0</v>
      </c>
      <c r="F11" s="173">
        <f t="shared" si="1"/>
        <v>0</v>
      </c>
      <c r="G11" s="30">
        <v>0</v>
      </c>
      <c r="H11" s="173">
        <f t="shared" si="2"/>
        <v>0</v>
      </c>
      <c r="I11" s="30">
        <v>0</v>
      </c>
      <c r="J11" s="173">
        <f t="shared" si="3"/>
        <v>0</v>
      </c>
      <c r="K11" s="30">
        <v>0</v>
      </c>
      <c r="L11" s="173">
        <f t="shared" si="4"/>
        <v>0</v>
      </c>
      <c r="M11" s="175">
        <f t="shared" si="5"/>
        <v>0</v>
      </c>
      <c r="N11" s="31">
        <v>5</v>
      </c>
      <c r="O11" s="32">
        <v>100</v>
      </c>
      <c r="P11" s="179">
        <f t="shared" si="6"/>
        <v>0</v>
      </c>
    </row>
    <row r="12" spans="1:16" s="33" customFormat="1" ht="60.6" customHeight="1" x14ac:dyDescent="0.25">
      <c r="A12" s="9" t="s">
        <v>68</v>
      </c>
      <c r="B12" s="32">
        <v>3</v>
      </c>
      <c r="C12" s="30">
        <v>0</v>
      </c>
      <c r="D12" s="173">
        <f t="shared" si="0"/>
        <v>0</v>
      </c>
      <c r="E12" s="30">
        <v>0</v>
      </c>
      <c r="F12" s="173">
        <f t="shared" si="1"/>
        <v>0</v>
      </c>
      <c r="G12" s="30">
        <v>0</v>
      </c>
      <c r="H12" s="173">
        <f t="shared" si="2"/>
        <v>0</v>
      </c>
      <c r="I12" s="30">
        <v>0</v>
      </c>
      <c r="J12" s="173">
        <f t="shared" si="3"/>
        <v>0</v>
      </c>
      <c r="K12" s="30">
        <v>0</v>
      </c>
      <c r="L12" s="173">
        <f t="shared" si="4"/>
        <v>0</v>
      </c>
      <c r="M12" s="175">
        <f>+(D12*5)+(F12*4)+(H12*3)+(J12*2)+L12</f>
        <v>0</v>
      </c>
      <c r="N12" s="31">
        <v>5</v>
      </c>
      <c r="O12" s="32">
        <v>50</v>
      </c>
      <c r="P12" s="179">
        <f t="shared" si="6"/>
        <v>50</v>
      </c>
    </row>
    <row r="13" spans="1:16" s="33" customFormat="1" ht="51" customHeight="1" x14ac:dyDescent="0.25">
      <c r="A13" s="9" t="s">
        <v>69</v>
      </c>
      <c r="B13" s="32">
        <v>3</v>
      </c>
      <c r="C13" s="30">
        <v>0</v>
      </c>
      <c r="D13" s="173">
        <f t="shared" si="0"/>
        <v>0</v>
      </c>
      <c r="E13" s="30">
        <v>0</v>
      </c>
      <c r="F13" s="173">
        <f t="shared" si="1"/>
        <v>0</v>
      </c>
      <c r="G13" s="30">
        <v>0</v>
      </c>
      <c r="H13" s="173">
        <f t="shared" si="2"/>
        <v>0</v>
      </c>
      <c r="I13" s="30">
        <v>0</v>
      </c>
      <c r="J13" s="173">
        <f t="shared" si="3"/>
        <v>0</v>
      </c>
      <c r="K13" s="30">
        <v>0</v>
      </c>
      <c r="L13" s="173">
        <f t="shared" si="4"/>
        <v>0</v>
      </c>
      <c r="M13" s="175">
        <f t="shared" ref="M13:M14" si="7">+(D13*5)+(F13*4)+(H13*3)+(J13*2)+L13</f>
        <v>0</v>
      </c>
      <c r="N13" s="31">
        <v>2</v>
      </c>
      <c r="O13" s="32">
        <v>50</v>
      </c>
      <c r="P13" s="179">
        <f t="shared" si="6"/>
        <v>50</v>
      </c>
    </row>
    <row r="14" spans="1:16" s="33" customFormat="1" ht="39" customHeight="1" x14ac:dyDescent="0.25">
      <c r="A14" s="9" t="s">
        <v>70</v>
      </c>
      <c r="B14" s="32">
        <v>10</v>
      </c>
      <c r="C14" s="30">
        <v>0</v>
      </c>
      <c r="D14" s="173">
        <f t="shared" si="0"/>
        <v>0</v>
      </c>
      <c r="E14" s="30">
        <v>0</v>
      </c>
      <c r="F14" s="173">
        <f t="shared" si="1"/>
        <v>0</v>
      </c>
      <c r="G14" s="30">
        <v>0</v>
      </c>
      <c r="H14" s="173">
        <f t="shared" si="2"/>
        <v>0</v>
      </c>
      <c r="I14" s="30">
        <v>0</v>
      </c>
      <c r="J14" s="173">
        <f t="shared" si="3"/>
        <v>0</v>
      </c>
      <c r="K14" s="30">
        <v>0</v>
      </c>
      <c r="L14" s="173">
        <f t="shared" si="4"/>
        <v>0</v>
      </c>
      <c r="M14" s="175">
        <f t="shared" si="7"/>
        <v>0</v>
      </c>
      <c r="N14" s="31">
        <v>10</v>
      </c>
      <c r="O14" s="32">
        <v>50</v>
      </c>
      <c r="P14" s="179">
        <f t="shared" si="6"/>
        <v>50</v>
      </c>
    </row>
    <row r="15" spans="1:16" s="33" customFormat="1" ht="39.6" customHeight="1" thickBot="1" x14ac:dyDescent="0.3">
      <c r="A15" s="20" t="s">
        <v>27</v>
      </c>
      <c r="B15" s="37"/>
      <c r="C15" s="50">
        <v>0</v>
      </c>
      <c r="D15" s="187">
        <f t="shared" si="0"/>
        <v>0</v>
      </c>
      <c r="E15" s="50">
        <v>0</v>
      </c>
      <c r="F15" s="187">
        <f t="shared" si="1"/>
        <v>0</v>
      </c>
      <c r="G15" s="50">
        <v>0</v>
      </c>
      <c r="H15" s="187">
        <f t="shared" si="2"/>
        <v>0</v>
      </c>
      <c r="I15" s="50">
        <v>0</v>
      </c>
      <c r="J15" s="187">
        <f t="shared" si="3"/>
        <v>0</v>
      </c>
      <c r="K15" s="50">
        <v>0</v>
      </c>
      <c r="L15" s="187">
        <f t="shared" si="4"/>
        <v>0</v>
      </c>
      <c r="M15" s="188">
        <f>+(D15*5)+(F15*4)+(H15*3)+(J15*2)+L15</f>
        <v>0</v>
      </c>
      <c r="N15" s="35">
        <v>1E-3</v>
      </c>
      <c r="O15" s="36"/>
      <c r="P15" s="189">
        <f t="shared" si="6"/>
        <v>100</v>
      </c>
    </row>
    <row r="16" spans="1:16" s="22" customFormat="1" ht="31.15" customHeight="1" thickBot="1" x14ac:dyDescent="0.3">
      <c r="A16" s="47"/>
      <c r="B16" s="39"/>
      <c r="C16" s="40"/>
      <c r="D16" s="41"/>
      <c r="E16" s="40"/>
      <c r="F16" s="41"/>
      <c r="G16" s="40"/>
      <c r="H16" s="41"/>
      <c r="I16" s="40"/>
      <c r="J16" s="41"/>
      <c r="K16" s="42"/>
      <c r="L16" s="43"/>
      <c r="M16" s="44"/>
      <c r="N16" s="45"/>
      <c r="O16" s="39"/>
      <c r="P16" s="46"/>
    </row>
    <row r="17" spans="1:16" s="12" customFormat="1" ht="29.45" customHeight="1" thickBot="1" x14ac:dyDescent="0.35">
      <c r="A17" s="62"/>
      <c r="B17" s="15"/>
      <c r="C17" s="129" t="s">
        <v>98</v>
      </c>
      <c r="D17" s="130"/>
      <c r="E17" s="129" t="s">
        <v>99</v>
      </c>
      <c r="F17" s="130"/>
      <c r="G17" s="129" t="s">
        <v>100</v>
      </c>
      <c r="H17" s="130"/>
      <c r="I17" s="129" t="s">
        <v>101</v>
      </c>
      <c r="J17" s="130"/>
      <c r="K17" s="131" t="s">
        <v>102</v>
      </c>
      <c r="L17" s="136"/>
      <c r="M17" s="132" t="s">
        <v>106</v>
      </c>
      <c r="N17" s="13"/>
      <c r="O17" s="13"/>
      <c r="P17" s="13"/>
    </row>
    <row r="18" spans="1:16" s="12" customFormat="1" ht="58.15" customHeight="1" thickBot="1" x14ac:dyDescent="0.35">
      <c r="A18" s="134" t="s">
        <v>73</v>
      </c>
      <c r="B18" s="329" t="s">
        <v>122</v>
      </c>
      <c r="C18" s="135" t="s">
        <v>19</v>
      </c>
      <c r="D18" s="135" t="s">
        <v>20</v>
      </c>
      <c r="E18" s="135" t="s">
        <v>144</v>
      </c>
      <c r="F18" s="135" t="s">
        <v>145</v>
      </c>
      <c r="G18" s="135" t="s">
        <v>146</v>
      </c>
      <c r="H18" s="135" t="s">
        <v>147</v>
      </c>
      <c r="I18" s="135" t="s">
        <v>148</v>
      </c>
      <c r="J18" s="135" t="s">
        <v>149</v>
      </c>
      <c r="K18" s="135" t="s">
        <v>150</v>
      </c>
      <c r="L18" s="135" t="s">
        <v>151</v>
      </c>
      <c r="M18" s="135" t="s">
        <v>22</v>
      </c>
      <c r="N18" s="135" t="s">
        <v>23</v>
      </c>
      <c r="O18" s="135" t="s">
        <v>25</v>
      </c>
      <c r="P18" s="135" t="s">
        <v>24</v>
      </c>
    </row>
    <row r="19" spans="1:16" s="33" customFormat="1" ht="28.15" customHeight="1" x14ac:dyDescent="0.25">
      <c r="A19" s="25" t="s">
        <v>74</v>
      </c>
      <c r="B19" s="51">
        <v>5</v>
      </c>
      <c r="C19" s="30">
        <v>0</v>
      </c>
      <c r="D19" s="173">
        <f>+(C19/N19)/(($A$28*O19/100)+($A$29*P19/100))</f>
        <v>0</v>
      </c>
      <c r="E19" s="30">
        <v>0</v>
      </c>
      <c r="F19" s="173">
        <f>+(E19/N19)/(($A$28*O19/100)+($A$29*P19/100))</f>
        <v>0</v>
      </c>
      <c r="G19" s="30">
        <v>0</v>
      </c>
      <c r="H19" s="173">
        <f>+(G19/N19)/(($A$28*O19/100)+($A$29*P19/100))</f>
        <v>0</v>
      </c>
      <c r="I19" s="30">
        <v>0</v>
      </c>
      <c r="J19" s="173">
        <f>+(I19/N19)/(($A$28*O19/100)+($A$29*P19/100))</f>
        <v>0</v>
      </c>
      <c r="K19" s="30">
        <v>0</v>
      </c>
      <c r="L19" s="173">
        <f>+(K19/N19)/(($A$28*O19/100)+($A$29*P19/100))</f>
        <v>0</v>
      </c>
      <c r="M19" s="175">
        <f t="shared" ref="M19:M20" si="8">+(D19*5)+(F19*4)+(H19*3)+(J19*2)+L19</f>
        <v>0</v>
      </c>
      <c r="N19" s="137">
        <v>1000</v>
      </c>
      <c r="O19" s="29">
        <v>50</v>
      </c>
      <c r="P19" s="178">
        <f t="shared" ref="P19:P21" si="9">100-O19</f>
        <v>50</v>
      </c>
    </row>
    <row r="20" spans="1:16" s="33" customFormat="1" ht="30" customHeight="1" x14ac:dyDescent="0.25">
      <c r="A20" s="52" t="s">
        <v>75</v>
      </c>
      <c r="B20" s="53">
        <v>5</v>
      </c>
      <c r="C20" s="30">
        <v>0</v>
      </c>
      <c r="D20" s="173">
        <f>+(C20/N20)/(($A$28*O20/100)+($A$29*P20/100))</f>
        <v>0</v>
      </c>
      <c r="E20" s="30">
        <v>0</v>
      </c>
      <c r="F20" s="173">
        <f>+(E20/N20)/(($A$28*O20/100)+($A$29*P20/100))</f>
        <v>0</v>
      </c>
      <c r="G20" s="30">
        <v>0</v>
      </c>
      <c r="H20" s="173">
        <f>+(G20/N20)/(($A$28*O20/100)+($A$29*P20/100))</f>
        <v>0</v>
      </c>
      <c r="I20" s="30">
        <v>0</v>
      </c>
      <c r="J20" s="173">
        <f>+(I20/N20)/(($A$28*O20/100)+($A$29*P20/100))</f>
        <v>0</v>
      </c>
      <c r="K20" s="30">
        <v>0</v>
      </c>
      <c r="L20" s="173">
        <f>+(K20/N20)/(($A$28*O20/100)+($A$29*P20/100))</f>
        <v>0</v>
      </c>
      <c r="M20" s="175">
        <f t="shared" si="8"/>
        <v>0</v>
      </c>
      <c r="N20" s="61">
        <v>1000</v>
      </c>
      <c r="O20" s="32">
        <v>50</v>
      </c>
      <c r="P20" s="179">
        <f t="shared" si="9"/>
        <v>50</v>
      </c>
    </row>
    <row r="21" spans="1:16" s="33" customFormat="1" ht="25.9" customHeight="1" thickBot="1" x14ac:dyDescent="0.3">
      <c r="A21" s="20" t="s">
        <v>27</v>
      </c>
      <c r="B21" s="37"/>
      <c r="C21" s="50">
        <v>0</v>
      </c>
      <c r="D21" s="187">
        <f>+(C21/N21)/(($A$28*O21/100)+($A$29*P21/100))</f>
        <v>0</v>
      </c>
      <c r="E21" s="50">
        <v>0</v>
      </c>
      <c r="F21" s="187">
        <f>+(E21/N21)/(($A$28*O21/100)+($A$29*P21/100))</f>
        <v>0</v>
      </c>
      <c r="G21" s="50">
        <v>0</v>
      </c>
      <c r="H21" s="187">
        <f>+(G21/N21)/(($A$28*O21/100)+($A$29*P21/100))</f>
        <v>0</v>
      </c>
      <c r="I21" s="50">
        <v>0</v>
      </c>
      <c r="J21" s="187">
        <f>+(I21/N21)/(($A$28*O21/100)+($A$29*P21/100))</f>
        <v>0</v>
      </c>
      <c r="K21" s="50">
        <v>0</v>
      </c>
      <c r="L21" s="187">
        <f>+(K21/N21)/(($A$28*O21/100)+($A$29*P21/100))</f>
        <v>0</v>
      </c>
      <c r="M21" s="188">
        <f t="shared" ref="M21" si="10">+(D21*5)+(F21*4)+(H21*3)+(J21*2)+L21</f>
        <v>0</v>
      </c>
      <c r="N21" s="35">
        <v>1E-3</v>
      </c>
      <c r="O21" s="36"/>
      <c r="P21" s="189">
        <f t="shared" si="9"/>
        <v>100</v>
      </c>
    </row>
    <row r="22" spans="1:16" s="22" customFormat="1" ht="24.6" customHeight="1" thickBot="1" x14ac:dyDescent="0.3">
      <c r="A22" s="47"/>
      <c r="B22" s="39"/>
      <c r="C22" s="40"/>
      <c r="D22" s="41"/>
      <c r="E22" s="40"/>
      <c r="F22" s="41"/>
      <c r="G22" s="40"/>
      <c r="H22" s="41"/>
      <c r="I22" s="40"/>
      <c r="J22" s="41"/>
      <c r="K22" s="40"/>
      <c r="L22" s="41"/>
      <c r="M22" s="41"/>
      <c r="N22" s="45"/>
      <c r="O22" s="39"/>
      <c r="P22" s="46"/>
    </row>
    <row r="23" spans="1:16" s="12" customFormat="1" ht="29.45" customHeight="1" x14ac:dyDescent="0.3">
      <c r="A23" s="62"/>
      <c r="B23" s="15"/>
      <c r="C23" s="129" t="s">
        <v>98</v>
      </c>
      <c r="D23" s="130"/>
      <c r="E23" s="129" t="s">
        <v>99</v>
      </c>
      <c r="F23" s="130"/>
      <c r="G23" s="129" t="s">
        <v>100</v>
      </c>
      <c r="H23" s="130"/>
      <c r="I23" s="129" t="s">
        <v>101</v>
      </c>
      <c r="J23" s="130"/>
      <c r="K23" s="131" t="s">
        <v>102</v>
      </c>
      <c r="L23" s="136"/>
      <c r="M23" s="138" t="s">
        <v>106</v>
      </c>
      <c r="N23" s="13"/>
      <c r="O23" s="13"/>
      <c r="P23" s="13"/>
    </row>
    <row r="24" spans="1:16" s="142" customFormat="1" ht="58.15" customHeight="1" x14ac:dyDescent="0.3">
      <c r="A24" s="139" t="s">
        <v>104</v>
      </c>
      <c r="B24" s="330" t="s">
        <v>122</v>
      </c>
      <c r="C24" s="140" t="s">
        <v>19</v>
      </c>
      <c r="D24" s="140" t="s">
        <v>20</v>
      </c>
      <c r="E24" s="140" t="s">
        <v>144</v>
      </c>
      <c r="F24" s="140" t="s">
        <v>145</v>
      </c>
      <c r="G24" s="140" t="s">
        <v>146</v>
      </c>
      <c r="H24" s="140" t="s">
        <v>147</v>
      </c>
      <c r="I24" s="140" t="s">
        <v>148</v>
      </c>
      <c r="J24" s="140" t="s">
        <v>149</v>
      </c>
      <c r="K24" s="140" t="s">
        <v>150</v>
      </c>
      <c r="L24" s="140" t="s">
        <v>151</v>
      </c>
      <c r="M24" s="140" t="s">
        <v>22</v>
      </c>
      <c r="N24" s="140"/>
      <c r="O24" s="141"/>
      <c r="P24" s="141"/>
    </row>
    <row r="25" spans="1:16" s="7" customFormat="1" ht="30.6" customHeight="1" x14ac:dyDescent="0.25">
      <c r="A25" s="190" t="s">
        <v>2</v>
      </c>
      <c r="B25" s="191"/>
      <c r="C25" s="192">
        <f t="shared" ref="C25:M25" si="11">SUM(C7:C21)</f>
        <v>0</v>
      </c>
      <c r="D25" s="193">
        <f t="shared" si="11"/>
        <v>0</v>
      </c>
      <c r="E25" s="192">
        <f t="shared" si="11"/>
        <v>0</v>
      </c>
      <c r="F25" s="194">
        <f t="shared" si="11"/>
        <v>0</v>
      </c>
      <c r="G25" s="192">
        <f t="shared" si="11"/>
        <v>0</v>
      </c>
      <c r="H25" s="194">
        <f t="shared" si="11"/>
        <v>0</v>
      </c>
      <c r="I25" s="192">
        <f t="shared" si="11"/>
        <v>0</v>
      </c>
      <c r="J25" s="194">
        <f t="shared" si="11"/>
        <v>0</v>
      </c>
      <c r="K25" s="192">
        <f t="shared" si="11"/>
        <v>0</v>
      </c>
      <c r="L25" s="194">
        <f t="shared" si="11"/>
        <v>0</v>
      </c>
      <c r="M25" s="195">
        <f t="shared" si="11"/>
        <v>0</v>
      </c>
      <c r="N25" s="6"/>
      <c r="O25" s="6"/>
      <c r="P25" s="6"/>
    </row>
    <row r="26" spans="1:16" s="22" customFormat="1" ht="30.6" customHeight="1" thickBot="1" x14ac:dyDescent="0.3">
      <c r="A26" s="54"/>
      <c r="B26" s="55"/>
      <c r="C26" s="56"/>
      <c r="D26" s="57"/>
      <c r="E26" s="56"/>
      <c r="F26" s="58"/>
      <c r="G26" s="56"/>
      <c r="H26" s="58"/>
      <c r="I26" s="56"/>
      <c r="J26" s="58"/>
      <c r="K26" s="56"/>
      <c r="L26" s="58"/>
      <c r="M26" s="58"/>
      <c r="N26" s="59"/>
      <c r="O26" s="59"/>
      <c r="P26" s="59"/>
    </row>
    <row r="27" spans="1:16" s="5" customFormat="1" ht="30" customHeight="1" x14ac:dyDescent="0.25">
      <c r="A27" s="27" t="s">
        <v>105</v>
      </c>
      <c r="B27" s="7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s="5" customFormat="1" ht="21.6" customHeight="1" x14ac:dyDescent="0.25">
      <c r="A28" s="196">
        <f>+'App B - Design Const Retrofit'!B55</f>
        <v>0.17499999999999999</v>
      </c>
      <c r="B28" s="73" t="s">
        <v>60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s="5" customFormat="1" ht="21" customHeight="1" x14ac:dyDescent="0.25">
      <c r="A29" s="197">
        <f>+'App B - Design Const Retrofit'!B56</f>
        <v>2.8649999999999998E-2</v>
      </c>
      <c r="B29" s="73" t="s">
        <v>61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s="5" customFormat="1" ht="18" customHeight="1" x14ac:dyDescent="0.25">
      <c r="A30" s="185">
        <f>+'App B - Design Const Retrofit'!B57</f>
        <v>9.5500000000000002E-2</v>
      </c>
      <c r="B30" s="73" t="s">
        <v>62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s="5" customFormat="1" ht="24" customHeight="1" thickBot="1" x14ac:dyDescent="0.3">
      <c r="A31" s="198">
        <f>+'App B - Design Const Retrofit'!B58</f>
        <v>0.3</v>
      </c>
      <c r="B31" s="74" t="s">
        <v>63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s="5" customFormat="1" x14ac:dyDescent="0.25">
      <c r="A32" s="48" t="s">
        <v>114</v>
      </c>
    </row>
    <row r="33" spans="2:2" hidden="1" x14ac:dyDescent="0.25"/>
    <row r="34" spans="2:2" hidden="1" x14ac:dyDescent="0.25"/>
    <row r="35" spans="2:2" hidden="1" x14ac:dyDescent="0.25"/>
    <row r="36" spans="2:2" hidden="1" x14ac:dyDescent="0.25"/>
    <row r="37" spans="2:2" hidden="1" x14ac:dyDescent="0.25"/>
    <row r="38" spans="2:2" hidden="1" x14ac:dyDescent="0.25"/>
    <row r="39" spans="2:2" hidden="1" x14ac:dyDescent="0.25"/>
    <row r="40" spans="2:2" hidden="1" x14ac:dyDescent="0.25"/>
    <row r="41" spans="2:2" hidden="1" x14ac:dyDescent="0.25"/>
    <row r="42" spans="2:2" hidden="1" x14ac:dyDescent="0.25"/>
    <row r="43" spans="2:2" hidden="1" x14ac:dyDescent="0.25"/>
    <row r="44" spans="2:2" hidden="1" x14ac:dyDescent="0.25"/>
    <row r="45" spans="2:2" hidden="1" x14ac:dyDescent="0.25">
      <c r="B45" s="1"/>
    </row>
  </sheetData>
  <mergeCells count="1">
    <mergeCell ref="A1:P1"/>
  </mergeCells>
  <pageMargins left="0.7" right="0.7" top="0.75" bottom="0.75" header="0.3" footer="0.3"/>
  <pageSetup paperSize="5" scale="60" orientation="landscape" r:id="rId1"/>
  <headerFooter>
    <oddHeader>&amp;C&amp;"-,Bold"&amp;14Calculating Energy Conservation Goals for FY 2019 to FY 2023</oddHeader>
  </headerFooter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zoomScale="70" zoomScaleNormal="70" workbookViewId="0">
      <selection activeCell="D7" sqref="D7"/>
    </sheetView>
  </sheetViews>
  <sheetFormatPr defaultColWidth="0" defaultRowHeight="15" zeroHeight="1" x14ac:dyDescent="0.25"/>
  <cols>
    <col min="1" max="1" width="59.5703125" customWidth="1"/>
    <col min="2" max="2" width="58" customWidth="1"/>
    <col min="3" max="3" width="34.28515625" customWidth="1"/>
    <col min="4" max="4" width="54.140625" customWidth="1"/>
    <col min="5" max="5" width="33.28515625" customWidth="1"/>
    <col min="6" max="6" width="52.28515625" customWidth="1"/>
    <col min="7" max="7" width="33.28515625" customWidth="1"/>
    <col min="8" max="8" width="52.28515625" customWidth="1"/>
    <col min="9" max="9" width="33.28515625" customWidth="1"/>
    <col min="10" max="10" width="52.28515625" customWidth="1"/>
    <col min="11" max="11" width="33.28515625" customWidth="1"/>
    <col min="12" max="12" width="52.28515625" customWidth="1"/>
    <col min="13" max="13" width="47.28515625" customWidth="1"/>
    <col min="14" max="14" width="37.85546875" customWidth="1"/>
    <col min="15" max="15" width="28.28515625" customWidth="1"/>
    <col min="16" max="16" width="27.28515625" customWidth="1"/>
    <col min="17" max="16384" width="8.7109375" hidden="1"/>
  </cols>
  <sheetData>
    <row r="1" spans="1:16" ht="28.5" x14ac:dyDescent="0.45">
      <c r="A1" s="343" t="s">
        <v>116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6" x14ac:dyDescent="0.25"/>
    <row r="3" spans="1:16" x14ac:dyDescent="0.25">
      <c r="A3" t="s">
        <v>115</v>
      </c>
    </row>
    <row r="4" spans="1:16" ht="20.25" x14ac:dyDescent="0.25">
      <c r="A4" s="62" t="s">
        <v>76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1.75" thickBot="1" x14ac:dyDescent="0.3">
      <c r="A5" s="65"/>
      <c r="B5" s="3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11" customFormat="1" ht="27" customHeight="1" thickBot="1" x14ac:dyDescent="0.3">
      <c r="A6" s="23"/>
      <c r="B6" s="24"/>
      <c r="C6" s="143" t="s">
        <v>98</v>
      </c>
      <c r="D6" s="144"/>
      <c r="E6" s="143" t="s">
        <v>99</v>
      </c>
      <c r="F6" s="145"/>
      <c r="G6" s="143" t="s">
        <v>100</v>
      </c>
      <c r="H6" s="145"/>
      <c r="I6" s="143" t="s">
        <v>101</v>
      </c>
      <c r="J6" s="144"/>
      <c r="K6" s="146" t="s">
        <v>102</v>
      </c>
      <c r="L6" s="147"/>
      <c r="M6" s="148" t="s">
        <v>103</v>
      </c>
      <c r="N6" s="10"/>
      <c r="O6" s="10"/>
      <c r="P6" s="10"/>
    </row>
    <row r="7" spans="1:16" s="11" customFormat="1" ht="90.6" customHeight="1" thickBot="1" x14ac:dyDescent="0.3">
      <c r="A7" s="149" t="s">
        <v>77</v>
      </c>
      <c r="B7" s="332" t="s">
        <v>122</v>
      </c>
      <c r="C7" s="150" t="s">
        <v>19</v>
      </c>
      <c r="D7" s="150" t="s">
        <v>20</v>
      </c>
      <c r="E7" s="150" t="s">
        <v>143</v>
      </c>
      <c r="F7" s="150" t="s">
        <v>142</v>
      </c>
      <c r="G7" s="150" t="s">
        <v>141</v>
      </c>
      <c r="H7" s="150" t="s">
        <v>140</v>
      </c>
      <c r="I7" s="150" t="s">
        <v>139</v>
      </c>
      <c r="J7" s="150" t="s">
        <v>138</v>
      </c>
      <c r="K7" s="150" t="s">
        <v>137</v>
      </c>
      <c r="L7" s="150" t="s">
        <v>136</v>
      </c>
      <c r="M7" s="150" t="s">
        <v>22</v>
      </c>
      <c r="N7" s="135" t="s">
        <v>23</v>
      </c>
      <c r="O7" s="135" t="s">
        <v>25</v>
      </c>
      <c r="P7" s="135" t="s">
        <v>24</v>
      </c>
    </row>
    <row r="8" spans="1:16" s="33" customFormat="1" ht="50.45" customHeight="1" x14ac:dyDescent="0.25">
      <c r="A8" s="64" t="s">
        <v>78</v>
      </c>
      <c r="B8" s="29">
        <v>3</v>
      </c>
      <c r="C8" s="30">
        <v>0</v>
      </c>
      <c r="D8" s="173">
        <f t="shared" ref="D8:D15" si="0">+(C8/N8)/(($B$19*O8/100)+($B$20*P8/100))</f>
        <v>0</v>
      </c>
      <c r="E8" s="30">
        <v>0</v>
      </c>
      <c r="F8" s="173">
        <f t="shared" ref="F8:F15" si="1">+(E8/N8)/(($B$19*O8/100)+($B$20*P8/100))</f>
        <v>0</v>
      </c>
      <c r="G8" s="30">
        <v>0</v>
      </c>
      <c r="H8" s="173">
        <f t="shared" ref="H8:H15" si="2">+(G8/N8)/(($B$19*O8/100)+($B$20*P8/100))</f>
        <v>0</v>
      </c>
      <c r="I8" s="30">
        <v>0</v>
      </c>
      <c r="J8" s="173">
        <f t="shared" ref="J8:J15" si="3">+(I8/N8)/(($B$19*O8/100)+($B$20*P8/100))</f>
        <v>0</v>
      </c>
      <c r="K8" s="30">
        <v>0</v>
      </c>
      <c r="L8" s="173">
        <f t="shared" ref="L8:L15" si="4">+(K8/N8)/(($B$19*O8/100)+($B$20*P8/100))</f>
        <v>0</v>
      </c>
      <c r="M8" s="175">
        <f>+(D8*5)+(F8*4)+(H8*3)+(J8*2)+L8</f>
        <v>0</v>
      </c>
      <c r="N8" s="133">
        <v>3</v>
      </c>
      <c r="O8" s="29">
        <v>60</v>
      </c>
      <c r="P8" s="178">
        <f>100-O8</f>
        <v>40</v>
      </c>
    </row>
    <row r="9" spans="1:16" s="33" customFormat="1" ht="35.450000000000003" customHeight="1" x14ac:dyDescent="0.25">
      <c r="A9" s="331" t="s">
        <v>125</v>
      </c>
      <c r="B9" s="32">
        <v>5</v>
      </c>
      <c r="C9" s="30">
        <v>0</v>
      </c>
      <c r="D9" s="173">
        <f t="shared" si="0"/>
        <v>0</v>
      </c>
      <c r="E9" s="30">
        <v>0</v>
      </c>
      <c r="F9" s="173">
        <f t="shared" si="1"/>
        <v>0</v>
      </c>
      <c r="G9" s="30">
        <v>0</v>
      </c>
      <c r="H9" s="173">
        <f t="shared" si="2"/>
        <v>0</v>
      </c>
      <c r="I9" s="30">
        <v>0</v>
      </c>
      <c r="J9" s="173">
        <f t="shared" si="3"/>
        <v>0</v>
      </c>
      <c r="K9" s="30">
        <v>0</v>
      </c>
      <c r="L9" s="173">
        <f t="shared" si="4"/>
        <v>0</v>
      </c>
      <c r="M9" s="175">
        <f t="shared" ref="M9:M15" si="5">+(D9*5)+(F9*4)+(H9*3)+(J9*2)+L9</f>
        <v>0</v>
      </c>
      <c r="N9" s="31">
        <v>1000</v>
      </c>
      <c r="O9" s="32">
        <v>50</v>
      </c>
      <c r="P9" s="179">
        <f t="shared" ref="P9:P15" si="6">100-O9</f>
        <v>50</v>
      </c>
    </row>
    <row r="10" spans="1:16" s="33" customFormat="1" ht="49.9" customHeight="1" x14ac:dyDescent="0.25">
      <c r="A10" s="331" t="s">
        <v>126</v>
      </c>
      <c r="B10" s="32">
        <v>3</v>
      </c>
      <c r="C10" s="30"/>
      <c r="D10" s="173">
        <f t="shared" si="0"/>
        <v>0</v>
      </c>
      <c r="E10" s="30">
        <v>0</v>
      </c>
      <c r="F10" s="173">
        <f t="shared" si="1"/>
        <v>0</v>
      </c>
      <c r="G10" s="30">
        <v>0</v>
      </c>
      <c r="H10" s="173">
        <f t="shared" si="2"/>
        <v>0</v>
      </c>
      <c r="I10" s="30">
        <v>0</v>
      </c>
      <c r="J10" s="173">
        <f t="shared" si="3"/>
        <v>0</v>
      </c>
      <c r="K10" s="30">
        <v>0</v>
      </c>
      <c r="L10" s="173">
        <f t="shared" si="4"/>
        <v>0</v>
      </c>
      <c r="M10" s="175">
        <f t="shared" si="5"/>
        <v>0</v>
      </c>
      <c r="N10" s="31">
        <v>1</v>
      </c>
      <c r="O10" s="32">
        <v>60</v>
      </c>
      <c r="P10" s="179">
        <f t="shared" si="6"/>
        <v>40</v>
      </c>
    </row>
    <row r="11" spans="1:16" s="33" customFormat="1" ht="72.599999999999994" customHeight="1" x14ac:dyDescent="0.25">
      <c r="A11" s="9" t="s">
        <v>79</v>
      </c>
      <c r="B11" s="32">
        <v>5</v>
      </c>
      <c r="C11" s="30">
        <v>0</v>
      </c>
      <c r="D11" s="173">
        <f t="shared" si="0"/>
        <v>0</v>
      </c>
      <c r="E11" s="30">
        <v>0</v>
      </c>
      <c r="F11" s="173">
        <f t="shared" si="1"/>
        <v>0</v>
      </c>
      <c r="G11" s="30">
        <v>0</v>
      </c>
      <c r="H11" s="173">
        <f t="shared" si="2"/>
        <v>0</v>
      </c>
      <c r="I11" s="30">
        <v>0</v>
      </c>
      <c r="J11" s="173">
        <f t="shared" si="3"/>
        <v>0</v>
      </c>
      <c r="K11" s="30">
        <v>0</v>
      </c>
      <c r="L11" s="173">
        <f t="shared" si="4"/>
        <v>0</v>
      </c>
      <c r="M11" s="175">
        <f t="shared" si="5"/>
        <v>0</v>
      </c>
      <c r="N11" s="31">
        <v>10</v>
      </c>
      <c r="O11" s="32">
        <v>90</v>
      </c>
      <c r="P11" s="179">
        <f t="shared" si="6"/>
        <v>10</v>
      </c>
    </row>
    <row r="12" spans="1:16" s="33" customFormat="1" ht="56.25" customHeight="1" x14ac:dyDescent="0.25">
      <c r="A12" s="331" t="s">
        <v>127</v>
      </c>
      <c r="B12" s="32">
        <v>1</v>
      </c>
      <c r="C12" s="30">
        <v>0</v>
      </c>
      <c r="D12" s="173">
        <f t="shared" si="0"/>
        <v>0</v>
      </c>
      <c r="E12" s="30">
        <v>0</v>
      </c>
      <c r="F12" s="173">
        <f t="shared" si="1"/>
        <v>0</v>
      </c>
      <c r="G12" s="30">
        <v>0</v>
      </c>
      <c r="H12" s="173">
        <f t="shared" si="2"/>
        <v>0</v>
      </c>
      <c r="I12" s="30">
        <v>0</v>
      </c>
      <c r="J12" s="173">
        <f t="shared" si="3"/>
        <v>0</v>
      </c>
      <c r="K12" s="30">
        <v>0</v>
      </c>
      <c r="L12" s="173">
        <f t="shared" si="4"/>
        <v>0</v>
      </c>
      <c r="M12" s="175">
        <f t="shared" si="5"/>
        <v>0</v>
      </c>
      <c r="N12" s="31">
        <v>1000</v>
      </c>
      <c r="O12" s="32">
        <v>50</v>
      </c>
      <c r="P12" s="179">
        <f t="shared" si="6"/>
        <v>50</v>
      </c>
    </row>
    <row r="13" spans="1:16" s="33" customFormat="1" ht="66.599999999999994" customHeight="1" x14ac:dyDescent="0.25">
      <c r="A13" s="331" t="s">
        <v>128</v>
      </c>
      <c r="B13" s="32">
        <v>1</v>
      </c>
      <c r="C13" s="30">
        <v>0</v>
      </c>
      <c r="D13" s="173">
        <f t="shared" si="0"/>
        <v>0</v>
      </c>
      <c r="E13" s="30">
        <v>0</v>
      </c>
      <c r="F13" s="173">
        <f t="shared" si="1"/>
        <v>0</v>
      </c>
      <c r="G13" s="30">
        <v>0</v>
      </c>
      <c r="H13" s="173">
        <f t="shared" si="2"/>
        <v>0</v>
      </c>
      <c r="I13" s="30">
        <v>0</v>
      </c>
      <c r="J13" s="173">
        <f t="shared" si="3"/>
        <v>0</v>
      </c>
      <c r="K13" s="30">
        <v>0</v>
      </c>
      <c r="L13" s="173">
        <f t="shared" si="4"/>
        <v>0</v>
      </c>
      <c r="M13" s="175">
        <f t="shared" si="5"/>
        <v>0</v>
      </c>
      <c r="N13" s="31">
        <v>1000</v>
      </c>
      <c r="O13" s="32">
        <v>50</v>
      </c>
      <c r="P13" s="179">
        <f t="shared" si="6"/>
        <v>50</v>
      </c>
    </row>
    <row r="14" spans="1:16" s="33" customFormat="1" ht="49.15" customHeight="1" x14ac:dyDescent="0.25">
      <c r="A14" s="9" t="s">
        <v>80</v>
      </c>
      <c r="B14" s="32">
        <v>1</v>
      </c>
      <c r="C14" s="30">
        <v>0</v>
      </c>
      <c r="D14" s="173">
        <f t="shared" si="0"/>
        <v>0</v>
      </c>
      <c r="E14" s="30">
        <v>0</v>
      </c>
      <c r="F14" s="173">
        <f t="shared" si="1"/>
        <v>0</v>
      </c>
      <c r="G14" s="30">
        <v>0</v>
      </c>
      <c r="H14" s="173">
        <f t="shared" si="2"/>
        <v>0</v>
      </c>
      <c r="I14" s="30">
        <v>0</v>
      </c>
      <c r="J14" s="173">
        <f t="shared" si="3"/>
        <v>0</v>
      </c>
      <c r="K14" s="30">
        <v>0</v>
      </c>
      <c r="L14" s="173">
        <f t="shared" si="4"/>
        <v>0</v>
      </c>
      <c r="M14" s="175">
        <f t="shared" si="5"/>
        <v>0</v>
      </c>
      <c r="N14" s="31">
        <v>5</v>
      </c>
      <c r="O14" s="32">
        <v>90</v>
      </c>
      <c r="P14" s="179">
        <f t="shared" si="6"/>
        <v>10</v>
      </c>
    </row>
    <row r="15" spans="1:16" s="33" customFormat="1" ht="36" customHeight="1" thickBot="1" x14ac:dyDescent="0.3">
      <c r="A15" s="323" t="s">
        <v>81</v>
      </c>
      <c r="B15" s="322"/>
      <c r="C15" s="180">
        <v>0</v>
      </c>
      <c r="D15" s="173">
        <f t="shared" si="0"/>
        <v>0</v>
      </c>
      <c r="E15" s="180">
        <v>0</v>
      </c>
      <c r="F15" s="173">
        <f t="shared" si="1"/>
        <v>0</v>
      </c>
      <c r="G15" s="180">
        <v>0</v>
      </c>
      <c r="H15" s="173">
        <f t="shared" si="2"/>
        <v>0</v>
      </c>
      <c r="I15" s="180">
        <v>0</v>
      </c>
      <c r="J15" s="173">
        <f t="shared" si="3"/>
        <v>0</v>
      </c>
      <c r="K15" s="180">
        <v>0</v>
      </c>
      <c r="L15" s="173">
        <f t="shared" si="4"/>
        <v>0</v>
      </c>
      <c r="M15" s="175">
        <f t="shared" si="5"/>
        <v>0</v>
      </c>
      <c r="N15" s="66">
        <v>1E-3</v>
      </c>
      <c r="O15" s="34"/>
      <c r="P15" s="179">
        <f t="shared" si="6"/>
        <v>100</v>
      </c>
    </row>
    <row r="16" spans="1:16" s="33" customFormat="1" ht="35.450000000000003" customHeight="1" thickBot="1" x14ac:dyDescent="0.3">
      <c r="A16" s="181" t="s">
        <v>82</v>
      </c>
      <c r="B16" s="181"/>
      <c r="C16" s="182">
        <f>SUM(C8:C15)</f>
        <v>0</v>
      </c>
      <c r="D16" s="174">
        <f t="shared" ref="D16:M16" si="7">SUM(D8:D15)</f>
        <v>0</v>
      </c>
      <c r="E16" s="182">
        <f t="shared" si="7"/>
        <v>0</v>
      </c>
      <c r="F16" s="174">
        <f t="shared" si="7"/>
        <v>0</v>
      </c>
      <c r="G16" s="182">
        <f t="shared" si="7"/>
        <v>0</v>
      </c>
      <c r="H16" s="174">
        <f t="shared" si="7"/>
        <v>0</v>
      </c>
      <c r="I16" s="182">
        <f t="shared" si="7"/>
        <v>0</v>
      </c>
      <c r="J16" s="174">
        <f t="shared" si="7"/>
        <v>0</v>
      </c>
      <c r="K16" s="182">
        <f t="shared" si="7"/>
        <v>0</v>
      </c>
      <c r="L16" s="176">
        <f t="shared" si="7"/>
        <v>0</v>
      </c>
      <c r="M16" s="177">
        <f t="shared" si="7"/>
        <v>0</v>
      </c>
      <c r="N16" s="67"/>
      <c r="O16" s="68"/>
      <c r="P16" s="69"/>
    </row>
    <row r="17" spans="1:16" s="11" customFormat="1" ht="18.75" thickBo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s="11" customFormat="1" ht="35.450000000000003" customHeight="1" x14ac:dyDescent="0.25">
      <c r="A18" s="10"/>
      <c r="B18" s="27" t="s">
        <v>105</v>
      </c>
      <c r="C18" s="7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s="11" customFormat="1" ht="40.9" customHeight="1" x14ac:dyDescent="0.25">
      <c r="A19" s="10"/>
      <c r="B19" s="183">
        <f>+'App B - Design Const Retrofit'!B55</f>
        <v>0.17499999999999999</v>
      </c>
      <c r="C19" s="71" t="s">
        <v>60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s="11" customFormat="1" ht="45" customHeight="1" x14ac:dyDescent="0.25">
      <c r="A20" s="10"/>
      <c r="B20" s="184">
        <f>+'App B - Design Const Retrofit'!B56</f>
        <v>2.8649999999999998E-2</v>
      </c>
      <c r="C20" s="71" t="s">
        <v>61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s="11" customFormat="1" ht="71.45" customHeight="1" x14ac:dyDescent="0.25">
      <c r="A21" s="10"/>
      <c r="B21" s="185">
        <f>+'App B - Design Const Retrofit'!B57</f>
        <v>9.5500000000000002E-2</v>
      </c>
      <c r="C21" s="71" t="s">
        <v>62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s="11" customFormat="1" ht="44.45" customHeight="1" thickBot="1" x14ac:dyDescent="0.3">
      <c r="A22" s="10"/>
      <c r="B22" s="186">
        <f>+'App B - Design Const Retrofit'!B58</f>
        <v>0.3</v>
      </c>
      <c r="C22" s="72" t="s">
        <v>63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t="s">
        <v>114</v>
      </c>
      <c r="B23" s="2"/>
    </row>
  </sheetData>
  <mergeCells count="1">
    <mergeCell ref="A1:M1"/>
  </mergeCells>
  <pageMargins left="0.7" right="0.7" top="0.75" bottom="0.75" header="0.3" footer="0.3"/>
  <pageSetup paperSize="5" scale="59" orientation="landscape" r:id="rId1"/>
  <headerFooter>
    <oddHeader>&amp;C&amp;"-,Bold"&amp;14Calculating Energy Conservation Goals for FY 2019 to FY 2023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5"/>
  <sheetViews>
    <sheetView tabSelected="1" topLeftCell="D1" zoomScale="70" zoomScaleNormal="70" workbookViewId="0">
      <selection activeCell="J23" sqref="J23"/>
    </sheetView>
  </sheetViews>
  <sheetFormatPr defaultColWidth="8.85546875" defaultRowHeight="18" zeroHeight="1" x14ac:dyDescent="0.25"/>
  <cols>
    <col min="1" max="1" width="71" style="11" customWidth="1"/>
    <col min="2" max="2" width="32.140625" style="98" customWidth="1"/>
    <col min="3" max="3" width="58.140625" style="99" customWidth="1"/>
    <col min="4" max="4" width="29.5703125" style="98" customWidth="1"/>
    <col min="5" max="5" width="56.28515625" style="98" customWidth="1"/>
    <col min="6" max="6" width="33.28515625" style="98" customWidth="1"/>
    <col min="7" max="7" width="52.28515625" style="98" customWidth="1"/>
    <col min="8" max="8" width="31" style="98" customWidth="1"/>
    <col min="9" max="9" width="55.5703125" style="98" customWidth="1"/>
    <col min="10" max="10" width="30.85546875" style="98" customWidth="1"/>
    <col min="11" max="11" width="52.28515625" style="98" customWidth="1"/>
    <col min="12" max="12" width="47.28515625" style="98" customWidth="1"/>
    <col min="13" max="16384" width="8.85546875" style="11"/>
  </cols>
  <sheetData>
    <row r="1" spans="1:13" ht="30" x14ac:dyDescent="0.4">
      <c r="A1" s="344" t="s">
        <v>116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3" x14ac:dyDescent="0.25"/>
    <row r="3" spans="1:13" x14ac:dyDescent="0.25">
      <c r="A3" s="11" t="s">
        <v>115</v>
      </c>
    </row>
    <row r="4" spans="1:13" ht="32.450000000000003" customHeight="1" x14ac:dyDescent="0.3">
      <c r="A4" s="100" t="s">
        <v>83</v>
      </c>
      <c r="B4" s="92"/>
      <c r="C4" s="93"/>
      <c r="D4" s="92"/>
      <c r="E4" s="92"/>
      <c r="F4" s="92"/>
      <c r="G4" s="92"/>
      <c r="H4" s="92"/>
      <c r="I4" s="92"/>
      <c r="J4" s="92"/>
      <c r="K4" s="92"/>
      <c r="L4" s="92"/>
      <c r="M4" s="10"/>
    </row>
    <row r="5" spans="1:13" ht="18.75" thickBot="1" x14ac:dyDescent="0.3">
      <c r="A5" s="10"/>
      <c r="B5" s="92"/>
      <c r="C5" s="93"/>
      <c r="D5" s="92"/>
      <c r="E5" s="92"/>
      <c r="F5" s="92"/>
      <c r="G5" s="92"/>
      <c r="H5" s="92"/>
      <c r="I5" s="92"/>
      <c r="J5" s="92"/>
      <c r="K5" s="92"/>
      <c r="L5" s="92"/>
      <c r="M5" s="10"/>
    </row>
    <row r="6" spans="1:13" ht="18.75" thickBot="1" x14ac:dyDescent="0.3">
      <c r="A6" s="63"/>
      <c r="B6" s="334" t="s">
        <v>164</v>
      </c>
      <c r="C6" s="335"/>
      <c r="D6" s="92"/>
      <c r="E6" s="92"/>
      <c r="F6" s="92"/>
      <c r="G6" s="92"/>
      <c r="H6" s="92"/>
      <c r="I6" s="92"/>
      <c r="J6" s="92"/>
      <c r="K6" s="92"/>
      <c r="L6" s="92"/>
      <c r="M6" s="10"/>
    </row>
    <row r="7" spans="1:13" ht="48" customHeight="1" x14ac:dyDescent="0.25">
      <c r="A7" s="336" t="s">
        <v>84</v>
      </c>
      <c r="B7" s="103">
        <v>0</v>
      </c>
      <c r="C7" s="337" t="s">
        <v>165</v>
      </c>
      <c r="D7" s="92"/>
      <c r="E7" s="94" t="s">
        <v>1</v>
      </c>
      <c r="F7" s="94"/>
      <c r="G7" s="92"/>
      <c r="H7" s="92"/>
      <c r="I7" s="92"/>
      <c r="J7" s="92"/>
      <c r="K7" s="92"/>
      <c r="L7" s="92"/>
      <c r="M7" s="10"/>
    </row>
    <row r="8" spans="1:13" ht="46.9" customHeight="1" x14ac:dyDescent="0.25">
      <c r="A8" s="338" t="s">
        <v>85</v>
      </c>
      <c r="B8" s="104"/>
      <c r="C8" s="337" t="s">
        <v>166</v>
      </c>
      <c r="D8" s="92"/>
      <c r="E8" s="92"/>
      <c r="F8" s="94"/>
      <c r="G8" s="92"/>
      <c r="H8" s="92"/>
      <c r="I8" s="92"/>
      <c r="J8" s="92"/>
      <c r="K8" s="92"/>
      <c r="L8" s="92"/>
      <c r="M8" s="10"/>
    </row>
    <row r="9" spans="1:13" ht="31.15" customHeight="1" thickBot="1" x14ac:dyDescent="0.3">
      <c r="A9" s="339" t="s">
        <v>86</v>
      </c>
      <c r="B9" s="105"/>
      <c r="C9" s="337" t="s">
        <v>167</v>
      </c>
      <c r="D9" s="92"/>
      <c r="E9" s="92"/>
      <c r="F9" s="92"/>
      <c r="G9" s="92"/>
      <c r="H9" s="92"/>
      <c r="I9" s="92"/>
      <c r="J9" s="92"/>
      <c r="K9" s="92"/>
      <c r="L9" s="92"/>
      <c r="M9" s="10"/>
    </row>
    <row r="10" spans="1:13" x14ac:dyDescent="0.25">
      <c r="A10" s="95"/>
      <c r="B10" s="92"/>
      <c r="C10" s="96"/>
      <c r="D10" s="92"/>
      <c r="E10" s="92"/>
      <c r="F10" s="92"/>
      <c r="G10" s="92"/>
      <c r="H10" s="92"/>
      <c r="I10" s="92"/>
      <c r="J10" s="92"/>
      <c r="K10" s="92"/>
      <c r="L10" s="92"/>
      <c r="M10" s="10"/>
    </row>
    <row r="11" spans="1:13" x14ac:dyDescent="0.25">
      <c r="A11" s="10"/>
      <c r="B11" s="92"/>
      <c r="C11" s="93"/>
      <c r="D11" s="92"/>
      <c r="E11" s="92"/>
      <c r="F11" s="92"/>
      <c r="G11" s="92"/>
      <c r="H11" s="92"/>
      <c r="I11" s="92"/>
      <c r="J11" s="92"/>
      <c r="K11" s="92"/>
      <c r="L11" s="92"/>
      <c r="M11" s="10"/>
    </row>
    <row r="12" spans="1:13" ht="18.75" thickBot="1" x14ac:dyDescent="0.3">
      <c r="A12" s="10"/>
      <c r="B12" s="92"/>
      <c r="C12" s="93"/>
      <c r="D12" s="92"/>
      <c r="E12" s="92"/>
      <c r="F12" s="92"/>
      <c r="G12" s="92"/>
      <c r="H12" s="92"/>
      <c r="I12" s="92"/>
      <c r="J12" s="92"/>
      <c r="K12" s="92"/>
      <c r="L12" s="92"/>
      <c r="M12" s="10"/>
    </row>
    <row r="13" spans="1:13" s="12" customFormat="1" ht="19.149999999999999" customHeight="1" thickBot="1" x14ac:dyDescent="0.35">
      <c r="A13" s="13"/>
      <c r="B13" s="129" t="s">
        <v>98</v>
      </c>
      <c r="C13" s="128"/>
      <c r="D13" s="129" t="s">
        <v>99</v>
      </c>
      <c r="E13" s="128"/>
      <c r="F13" s="129" t="s">
        <v>100</v>
      </c>
      <c r="G13" s="130"/>
      <c r="H13" s="129" t="s">
        <v>101</v>
      </c>
      <c r="I13" s="130"/>
      <c r="J13" s="131" t="s">
        <v>102</v>
      </c>
      <c r="K13" s="136"/>
      <c r="L13" s="132" t="s">
        <v>103</v>
      </c>
      <c r="M13" s="13"/>
    </row>
    <row r="14" spans="1:13" s="12" customFormat="1" ht="98.45" customHeight="1" thickBot="1" x14ac:dyDescent="0.35">
      <c r="A14" s="13"/>
      <c r="B14" s="152" t="s">
        <v>19</v>
      </c>
      <c r="C14" s="152" t="s">
        <v>20</v>
      </c>
      <c r="D14" s="152" t="s">
        <v>130</v>
      </c>
      <c r="E14" s="152" t="s">
        <v>129</v>
      </c>
      <c r="F14" s="152" t="s">
        <v>131</v>
      </c>
      <c r="G14" s="152" t="s">
        <v>132</v>
      </c>
      <c r="H14" s="152" t="s">
        <v>133</v>
      </c>
      <c r="I14" s="152" t="s">
        <v>134</v>
      </c>
      <c r="J14" s="152" t="s">
        <v>135</v>
      </c>
      <c r="K14" s="152" t="s">
        <v>21</v>
      </c>
      <c r="L14" s="152" t="s">
        <v>22</v>
      </c>
      <c r="M14" s="13"/>
    </row>
    <row r="15" spans="1:13" s="33" customFormat="1" ht="55.9" customHeight="1" x14ac:dyDescent="0.25">
      <c r="A15" s="101" t="s">
        <v>87</v>
      </c>
      <c r="B15" s="161">
        <f>+'App B - Design Const Retrofit'!C50</f>
        <v>0</v>
      </c>
      <c r="C15" s="162">
        <f>+'App B - Design Const Retrofit'!D50</f>
        <v>0</v>
      </c>
      <c r="D15" s="161">
        <f>+'App B - Design Const Retrofit'!E50</f>
        <v>0</v>
      </c>
      <c r="E15" s="162">
        <f>+'App B - Design Const Retrofit'!F50</f>
        <v>0</v>
      </c>
      <c r="F15" s="161">
        <f>+'App B - Design Const Retrofit'!G50</f>
        <v>0</v>
      </c>
      <c r="G15" s="163">
        <f>+'App B - Design Const Retrofit'!H50</f>
        <v>0</v>
      </c>
      <c r="H15" s="161">
        <f>+'App B - Design Const Retrofit'!I50</f>
        <v>0</v>
      </c>
      <c r="I15" s="163">
        <f>+'App B - Design Const Retrofit'!J50</f>
        <v>0</v>
      </c>
      <c r="J15" s="161">
        <f>+'App B - Design Const Retrofit'!K50</f>
        <v>0</v>
      </c>
      <c r="K15" s="163">
        <f>+'App B - Design Const Retrofit'!L50</f>
        <v>0</v>
      </c>
      <c r="L15" s="163">
        <f>+'App B - Design Const Retrofit'!M50</f>
        <v>0</v>
      </c>
      <c r="M15" s="28"/>
    </row>
    <row r="16" spans="1:13" s="33" customFormat="1" ht="49.15" customHeight="1" x14ac:dyDescent="0.25">
      <c r="A16" s="101" t="s">
        <v>88</v>
      </c>
      <c r="B16" s="164">
        <f>+'App C -Opérations et entretien'!C25</f>
        <v>0</v>
      </c>
      <c r="C16" s="165">
        <f>+'App C -Opérations et entretien'!D25</f>
        <v>0</v>
      </c>
      <c r="D16" s="164">
        <f>+'App C -Opérations et entretien'!E25</f>
        <v>0</v>
      </c>
      <c r="E16" s="165">
        <f>+'App C -Opérations et entretien'!F25</f>
        <v>0</v>
      </c>
      <c r="F16" s="164">
        <f>+'App C -Opérations et entretien'!G25</f>
        <v>0</v>
      </c>
      <c r="G16" s="166">
        <f>+'App C -Opérations et entretien'!H25</f>
        <v>0</v>
      </c>
      <c r="H16" s="164">
        <f>+'App C -Opérations et entretien'!I25</f>
        <v>0</v>
      </c>
      <c r="I16" s="166">
        <f>+'App C -Opérations et entretien'!J25</f>
        <v>0</v>
      </c>
      <c r="J16" s="164">
        <f>+'App C -Opérations et entretien'!K25</f>
        <v>0</v>
      </c>
      <c r="K16" s="166">
        <f>+'App C -Opérations et entretien'!L25</f>
        <v>0</v>
      </c>
      <c r="L16" s="166">
        <f>+'App C -Opérations et entretien'!M25</f>
        <v>0</v>
      </c>
      <c r="M16" s="28"/>
    </row>
    <row r="17" spans="1:13" s="33" customFormat="1" ht="46.15" customHeight="1" thickBot="1" x14ac:dyDescent="0.3">
      <c r="A17" s="101" t="s">
        <v>89</v>
      </c>
      <c r="B17" s="167">
        <f>+'App D -Comportement occupants'!C16</f>
        <v>0</v>
      </c>
      <c r="C17" s="165">
        <f>+'App D -Comportement occupants'!D16</f>
        <v>0</v>
      </c>
      <c r="D17" s="167">
        <f>+'App D -Comportement occupants'!E16</f>
        <v>0</v>
      </c>
      <c r="E17" s="165">
        <f>+'App D -Comportement occupants'!F16</f>
        <v>0</v>
      </c>
      <c r="F17" s="167">
        <f>+'App D -Comportement occupants'!G16</f>
        <v>0</v>
      </c>
      <c r="G17" s="166">
        <f>+'App D -Comportement occupants'!H16</f>
        <v>0</v>
      </c>
      <c r="H17" s="167">
        <f>+'App D -Comportement occupants'!I16</f>
        <v>0</v>
      </c>
      <c r="I17" s="166">
        <f>+'App D -Comportement occupants'!J16</f>
        <v>0</v>
      </c>
      <c r="J17" s="167">
        <f>+'App D -Comportement occupants'!K16</f>
        <v>0</v>
      </c>
      <c r="K17" s="166">
        <f>+'App D -Comportement occupants'!L16</f>
        <v>0</v>
      </c>
      <c r="L17" s="166">
        <f>+'App D -Comportement occupants'!M16</f>
        <v>0</v>
      </c>
      <c r="M17" s="28"/>
    </row>
    <row r="18" spans="1:13" s="33" customFormat="1" ht="26.45" customHeight="1" thickBot="1" x14ac:dyDescent="0.3">
      <c r="A18" s="102" t="s">
        <v>0</v>
      </c>
      <c r="B18" s="106">
        <f>SUM(B15:B17)</f>
        <v>0</v>
      </c>
      <c r="C18" s="168">
        <f>SUM(C15:C17)</f>
        <v>0</v>
      </c>
      <c r="D18" s="106">
        <f t="shared" ref="D18:L18" si="0">SUM(D15:D17)</f>
        <v>0</v>
      </c>
      <c r="E18" s="168">
        <f t="shared" si="0"/>
        <v>0</v>
      </c>
      <c r="F18" s="106">
        <f t="shared" si="0"/>
        <v>0</v>
      </c>
      <c r="G18" s="170">
        <f t="shared" si="0"/>
        <v>0</v>
      </c>
      <c r="H18" s="106">
        <f t="shared" si="0"/>
        <v>0</v>
      </c>
      <c r="I18" s="170">
        <f t="shared" si="0"/>
        <v>0</v>
      </c>
      <c r="J18" s="106">
        <f t="shared" si="0"/>
        <v>0</v>
      </c>
      <c r="K18" s="171">
        <f t="shared" si="0"/>
        <v>0</v>
      </c>
      <c r="L18" s="172">
        <f t="shared" si="0"/>
        <v>0</v>
      </c>
      <c r="M18" s="28"/>
    </row>
    <row r="19" spans="1:13" s="33" customFormat="1" ht="24.6" customHeight="1" x14ac:dyDescent="0.25">
      <c r="A19" s="97" t="s">
        <v>90</v>
      </c>
      <c r="B19" s="154"/>
      <c r="C19" s="169" t="e">
        <f>+C18*100/$B$9</f>
        <v>#DIV/0!</v>
      </c>
      <c r="D19" s="155"/>
      <c r="E19" s="169" t="e">
        <f>+E18*100/$B$9</f>
        <v>#DIV/0!</v>
      </c>
      <c r="F19" s="155"/>
      <c r="G19" s="169" t="e">
        <f>+G18*100/$B$9</f>
        <v>#DIV/0!</v>
      </c>
      <c r="H19" s="155"/>
      <c r="I19" s="169" t="e">
        <f>+I18*100/$B$9</f>
        <v>#DIV/0!</v>
      </c>
      <c r="J19" s="155"/>
      <c r="K19" s="169" t="e">
        <f>+K18*100/$B$9</f>
        <v>#DIV/0!</v>
      </c>
      <c r="L19" s="169" t="e">
        <f>+K19+I19+G19+E19+C19</f>
        <v>#DIV/0!</v>
      </c>
      <c r="M19" s="28"/>
    </row>
    <row r="20" spans="1:13" s="33" customFormat="1" ht="33" customHeight="1" x14ac:dyDescent="0.25">
      <c r="A20" s="97" t="s">
        <v>91</v>
      </c>
      <c r="B20" s="107"/>
      <c r="C20" s="169" t="e">
        <f>+C18/$B$7</f>
        <v>#DIV/0!</v>
      </c>
      <c r="D20" s="108"/>
      <c r="E20" s="169" t="e">
        <f>+E18/$B$7</f>
        <v>#DIV/0!</v>
      </c>
      <c r="F20" s="108"/>
      <c r="G20" s="169" t="e">
        <f>+G18/$B$7</f>
        <v>#DIV/0!</v>
      </c>
      <c r="H20" s="108"/>
      <c r="I20" s="169" t="e">
        <f>+I18/$B$7</f>
        <v>#DIV/0!</v>
      </c>
      <c r="J20" s="108"/>
      <c r="K20" s="169" t="e">
        <f>+K18/$B$7</f>
        <v>#DIV/0!</v>
      </c>
      <c r="L20" s="169" t="e">
        <f t="shared" ref="L20:L21" si="1">+K20+I20+G20+E20+C20</f>
        <v>#DIV/0!</v>
      </c>
      <c r="M20" s="28"/>
    </row>
    <row r="21" spans="1:13" s="33" customFormat="1" ht="36" customHeight="1" thickBot="1" x14ac:dyDescent="0.3">
      <c r="A21" s="97" t="s">
        <v>92</v>
      </c>
      <c r="B21" s="154"/>
      <c r="C21" s="169" t="e">
        <f>+C18/$B$8</f>
        <v>#DIV/0!</v>
      </c>
      <c r="D21" s="156"/>
      <c r="E21" s="169" t="e">
        <f>+E18/$B$8</f>
        <v>#DIV/0!</v>
      </c>
      <c r="F21" s="156"/>
      <c r="G21" s="169" t="e">
        <f>+G18/$B$8</f>
        <v>#DIV/0!</v>
      </c>
      <c r="H21" s="156"/>
      <c r="I21" s="169" t="e">
        <f>+I18/$B$8</f>
        <v>#DIV/0!</v>
      </c>
      <c r="J21" s="156"/>
      <c r="K21" s="169" t="e">
        <f>+K18/$B$8</f>
        <v>#DIV/0!</v>
      </c>
      <c r="L21" s="169" t="e">
        <f t="shared" si="1"/>
        <v>#DIV/0!</v>
      </c>
      <c r="M21" s="28"/>
    </row>
    <row r="22" spans="1:13" ht="20.25" x14ac:dyDescent="0.25">
      <c r="A22" s="10"/>
      <c r="B22" s="151" t="s">
        <v>3</v>
      </c>
      <c r="C22" s="93"/>
      <c r="D22" s="151" t="s">
        <v>3</v>
      </c>
      <c r="E22" s="92"/>
      <c r="F22" s="151" t="s">
        <v>3</v>
      </c>
      <c r="G22" s="92"/>
      <c r="H22" s="151" t="s">
        <v>3</v>
      </c>
      <c r="I22" s="92"/>
      <c r="J22" s="151" t="s">
        <v>3</v>
      </c>
      <c r="K22" s="92"/>
      <c r="L22" s="92"/>
      <c r="M22" s="10"/>
    </row>
    <row r="23" spans="1:13" ht="108.6" customHeight="1" x14ac:dyDescent="0.25">
      <c r="A23" s="10"/>
      <c r="B23" s="153" t="s">
        <v>107</v>
      </c>
      <c r="C23" s="93"/>
      <c r="D23" s="153" t="s">
        <v>108</v>
      </c>
      <c r="E23" s="92"/>
      <c r="F23" s="153" t="s">
        <v>109</v>
      </c>
      <c r="G23" s="92"/>
      <c r="H23" s="153" t="s">
        <v>110</v>
      </c>
      <c r="I23" s="92"/>
      <c r="J23" s="153" t="s">
        <v>111</v>
      </c>
      <c r="K23" s="92"/>
      <c r="L23" s="92"/>
      <c r="M23" s="10"/>
    </row>
    <row r="24" spans="1:13" x14ac:dyDescent="0.25">
      <c r="A24" s="10"/>
      <c r="B24" s="92"/>
      <c r="C24" s="93"/>
      <c r="D24" s="92"/>
      <c r="E24" s="92"/>
      <c r="F24" s="92"/>
      <c r="G24" s="92"/>
      <c r="H24" s="92"/>
      <c r="I24" s="92"/>
      <c r="J24" s="92"/>
      <c r="K24" s="92"/>
      <c r="L24" s="92"/>
      <c r="M24" s="10"/>
    </row>
    <row r="25" spans="1:13" x14ac:dyDescent="0.25">
      <c r="A25" s="11" t="s">
        <v>114</v>
      </c>
    </row>
  </sheetData>
  <mergeCells count="1">
    <mergeCell ref="A1:L1"/>
  </mergeCells>
  <pageMargins left="0.7" right="0.7" top="0.75" bottom="0.75" header="0.3" footer="0.3"/>
  <pageSetup paperSize="5" scale="68" orientation="landscape" r:id="rId1"/>
  <headerFooter>
    <oddHeader>&amp;C&amp;"-,Bold"&amp;14Calculating Energy Conservation Goals for FY 2019 to FY 2023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App A - énergie renouvelable</vt:lpstr>
      <vt:lpstr>App B - Design Const Retrofit</vt:lpstr>
      <vt:lpstr>App C -Opérations et entretien</vt:lpstr>
      <vt:lpstr>App D -Comportement occupants</vt:lpstr>
      <vt:lpstr>App E - Objectif conservation</vt:lpstr>
      <vt:lpstr>Appendices2.a12.l12.5</vt:lpstr>
      <vt:lpstr>Contrôles3.a29.p29.2</vt:lpstr>
      <vt:lpstr>Cvca2.a11.p11.2</vt:lpstr>
      <vt:lpstr>Éclairage1.a4.p4.2</vt:lpstr>
      <vt:lpstr>EnveloppeDeBâtiments4.a37.p37.2</vt:lpstr>
      <vt:lpstr>FormationEtÉducation1.a5.p5.4</vt:lpstr>
      <vt:lpstr>InvestissementTotal5.a41.m47.2</vt:lpstr>
      <vt:lpstr>PolitiqueEtPlanification1.a4.p4.3</vt:lpstr>
      <vt:lpstr>'App B - Design Const Retrofit'!Print_Area</vt:lpstr>
      <vt:lpstr>RowObjectifEnMatièreDeConservation1.a4.b4.5</vt:lpstr>
      <vt:lpstr>TotaldesStratégies3.a22.m22.3</vt:lpstr>
      <vt:lpstr>TypeDénergieRenouvelable1.a4.o4.1</vt:lpstr>
      <vt:lpstr>VérificationsÉnergétiques2.a16.p16.3</vt:lpstr>
    </vt:vector>
  </TitlesOfParts>
  <Company>MGS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Karen (EDU)</dc:creator>
  <cp:lastModifiedBy>Kolacz, Oksana (EDU)</cp:lastModifiedBy>
  <cp:lastPrinted>2019-01-30T17:03:29Z</cp:lastPrinted>
  <dcterms:created xsi:type="dcterms:W3CDTF">2013-10-18T16:37:51Z</dcterms:created>
  <dcterms:modified xsi:type="dcterms:W3CDTF">2019-04-25T19:42:50Z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Karen.Carter2@ontario.ca</vt:lpwstr>
  </property>
  <property fmtid="{D5CDD505-2E9C-101B-9397-08002B2CF9AE}" pid="5" name="MSIP_Label_034a106e-6316-442c-ad35-738afd673d2b_SetDate">
    <vt:lpwstr>2019-04-25T15:20:57.7037567Z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