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xtranet Site\Memos\SB2019\"/>
    </mc:Choice>
  </mc:AlternateContent>
  <xr:revisionPtr revIDLastSave="0" documentId="8_{C8F745C7-9E78-46B2-8D2E-AF7529E41F10}" xr6:coauthVersionLast="36" xr6:coauthVersionMax="36" xr10:uidLastSave="{00000000-0000-0000-0000-000000000000}"/>
  <bookViews>
    <workbookView xWindow="0" yWindow="0" windowWidth="28800" windowHeight="12435" tabRatio="683" activeTab="4" xr2:uid="{00000000-000D-0000-FFFF-FFFF00000000}"/>
  </bookViews>
  <sheets>
    <sheet name="App A - Renewable Energy" sheetId="4" r:id="rId1"/>
    <sheet name="App B - Design Const Retrofit" sheetId="1" r:id="rId2"/>
    <sheet name="App C -Operations &amp; Maintenance" sheetId="2" r:id="rId3"/>
    <sheet name="App D - Occupant Behaviour" sheetId="3" r:id="rId4"/>
    <sheet name="App E - Conservation Goals" sheetId="5" r:id="rId5"/>
  </sheets>
  <definedNames>
    <definedName name="Appendices2.a11.l11.5">'App E - Conservation Goals'!$A$11</definedName>
    <definedName name="BuildingEnvelope4.a37.p37.2">Building_Envelope[[#Headers],[Building Envelope]]</definedName>
    <definedName name="ColumnTotalBuildingArea1.a4.b4.5">'App E - Conservation Goals'!$A$4</definedName>
    <definedName name="Controls3.a29.p29.2">Controls[[#Headers],[Controls]]</definedName>
    <definedName name="DesignConstruction5.a47.m47.2">Design_Construction_and_Retrofit_Strategies_Total[[#Headers],[Design, Construction &amp; Retrofit Strategies Total]]</definedName>
    <definedName name="EnergyAudits2.a15.p15.3">Energy_Audits[[#Headers],[Energy Audits]]</definedName>
    <definedName name="Hvac2.a10.p10.2">HVAC[[#Headers],[H.V.A.C.]]</definedName>
    <definedName name="Lighting1.a3.p3.2">Lighting[[#Headers],[ Lighting]]</definedName>
    <definedName name="OperationsAndMaintenance3.a21.m21.3">Operations_and_Maintenance_Strategies_Total[[#Headers],[Operations and Maintenance Strategies Total]]</definedName>
    <definedName name="PolicyAndPlanning1.a3.p3.3">Policy_and_Planning[[#Headers],[Policy and Planning]]</definedName>
    <definedName name="_xlnm.Print_Area" localSheetId="1">'App B - Design Const Retrofit'!$A$2:$P$57</definedName>
    <definedName name="TrainingAndEducation1.a4.p4.4">Training_and_Education[[#Headers],[Training and Education]]</definedName>
    <definedName name="TypeofRenewableEnergy1.a3.o3.1">Renewable_Energy[[#Headers],[Type of Renewable Energy]]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3" l="1"/>
  <c r="B18" i="3"/>
  <c r="B16" i="3"/>
  <c r="K13" i="3"/>
  <c r="J14" i="5" s="1"/>
  <c r="I13" i="3"/>
  <c r="H14" i="5" s="1"/>
  <c r="G13" i="3"/>
  <c r="F14" i="5" s="1"/>
  <c r="E13" i="3"/>
  <c r="D14" i="5" s="1"/>
  <c r="C13" i="3"/>
  <c r="B14" i="5" s="1"/>
  <c r="P12" i="3"/>
  <c r="P11" i="3"/>
  <c r="P10" i="3"/>
  <c r="P9" i="3"/>
  <c r="P8" i="3"/>
  <c r="P7" i="3"/>
  <c r="P6" i="3"/>
  <c r="P5" i="3"/>
  <c r="A28" i="2"/>
  <c r="A27" i="2"/>
  <c r="A25" i="2"/>
  <c r="K22" i="2"/>
  <c r="J13" i="5" s="1"/>
  <c r="I22" i="2"/>
  <c r="H13" i="5" s="1"/>
  <c r="G22" i="2"/>
  <c r="F13" i="5" s="1"/>
  <c r="E22" i="2"/>
  <c r="D13" i="5" s="1"/>
  <c r="C22" i="2"/>
  <c r="B13" i="5" s="1"/>
  <c r="P18" i="2"/>
  <c r="P17" i="2"/>
  <c r="P16" i="2"/>
  <c r="P12" i="2"/>
  <c r="P11" i="2"/>
  <c r="P10" i="2"/>
  <c r="P9" i="2"/>
  <c r="P8" i="2"/>
  <c r="P7" i="2"/>
  <c r="P6" i="2"/>
  <c r="P5" i="2"/>
  <c r="P4" i="2"/>
  <c r="B55" i="1"/>
  <c r="A26" i="2" s="1"/>
  <c r="K49" i="1"/>
  <c r="J12" i="5" s="1"/>
  <c r="I49" i="1"/>
  <c r="H12" i="5" s="1"/>
  <c r="G49" i="1"/>
  <c r="F12" i="5" s="1"/>
  <c r="E49" i="1"/>
  <c r="D12" i="5" s="1"/>
  <c r="C49" i="1"/>
  <c r="B12" i="5" s="1"/>
  <c r="P45" i="1"/>
  <c r="P44" i="1"/>
  <c r="H44" i="1"/>
  <c r="P43" i="1"/>
  <c r="P42" i="1"/>
  <c r="H42" i="1" s="1"/>
  <c r="P41" i="1"/>
  <c r="P40" i="1"/>
  <c r="P39" i="1"/>
  <c r="P35" i="1"/>
  <c r="J35" i="1" s="1"/>
  <c r="P34" i="1"/>
  <c r="L34" i="1" s="1"/>
  <c r="P33" i="1"/>
  <c r="J33" i="1"/>
  <c r="F33" i="1"/>
  <c r="P32" i="1"/>
  <c r="H32" i="1"/>
  <c r="P31" i="1"/>
  <c r="F31" i="1" s="1"/>
  <c r="P27" i="1"/>
  <c r="D27" i="1" s="1"/>
  <c r="P26" i="1"/>
  <c r="P25" i="1"/>
  <c r="L25" i="1" s="1"/>
  <c r="P24" i="1"/>
  <c r="J24" i="1" s="1"/>
  <c r="P23" i="1"/>
  <c r="L23" i="1" s="1"/>
  <c r="P22" i="1"/>
  <c r="J22" i="1" s="1"/>
  <c r="P21" i="1"/>
  <c r="D21" i="1" s="1"/>
  <c r="H21" i="1"/>
  <c r="P20" i="1"/>
  <c r="F20" i="1" s="1"/>
  <c r="P19" i="1"/>
  <c r="D19" i="1" s="1"/>
  <c r="P18" i="1"/>
  <c r="P17" i="1"/>
  <c r="L17" i="1"/>
  <c r="P16" i="1"/>
  <c r="J16" i="1" s="1"/>
  <c r="P15" i="1"/>
  <c r="H15" i="1" s="1"/>
  <c r="L15" i="1"/>
  <c r="P14" i="1"/>
  <c r="J14" i="1" s="1"/>
  <c r="P13" i="1"/>
  <c r="H13" i="1" s="1"/>
  <c r="P12" i="1"/>
  <c r="F12" i="1"/>
  <c r="P8" i="1"/>
  <c r="D8" i="1" s="1"/>
  <c r="P7" i="1"/>
  <c r="P6" i="1"/>
  <c r="L6" i="1" s="1"/>
  <c r="P5" i="1"/>
  <c r="J5" i="1" s="1"/>
  <c r="O9" i="4"/>
  <c r="O8" i="4"/>
  <c r="O7" i="4"/>
  <c r="O6" i="4"/>
  <c r="O5" i="4"/>
  <c r="O4" i="4"/>
  <c r="F14" i="1" l="1"/>
  <c r="H23" i="1"/>
  <c r="D32" i="1"/>
  <c r="H40" i="1"/>
  <c r="D13" i="1"/>
  <c r="F22" i="1"/>
  <c r="H34" i="1"/>
  <c r="D6" i="1"/>
  <c r="F7" i="1"/>
  <c r="H8" i="1"/>
  <c r="J12" i="1"/>
  <c r="L13" i="1"/>
  <c r="D17" i="1"/>
  <c r="F18" i="1"/>
  <c r="H19" i="1"/>
  <c r="J20" i="1"/>
  <c r="L21" i="1"/>
  <c r="D25" i="1"/>
  <c r="F26" i="1"/>
  <c r="H27" i="1"/>
  <c r="J31" i="1"/>
  <c r="L32" i="1"/>
  <c r="J39" i="1"/>
  <c r="J41" i="1"/>
  <c r="J43" i="1"/>
  <c r="J45" i="1"/>
  <c r="F5" i="1"/>
  <c r="H6" i="1"/>
  <c r="J7" i="1"/>
  <c r="L8" i="1"/>
  <c r="D15" i="1"/>
  <c r="F16" i="1"/>
  <c r="H17" i="1"/>
  <c r="J18" i="1"/>
  <c r="L19" i="1"/>
  <c r="D23" i="1"/>
  <c r="F24" i="1"/>
  <c r="H25" i="1"/>
  <c r="J26" i="1"/>
  <c r="L27" i="1"/>
  <c r="D34" i="1"/>
  <c r="F35" i="1"/>
  <c r="B17" i="3"/>
  <c r="H12" i="3" s="1"/>
  <c r="L45" i="1"/>
  <c r="H45" i="1"/>
  <c r="D45" i="1"/>
  <c r="J44" i="1"/>
  <c r="F44" i="1"/>
  <c r="L43" i="1"/>
  <c r="H43" i="1"/>
  <c r="D43" i="1"/>
  <c r="J42" i="1"/>
  <c r="F42" i="1"/>
  <c r="L41" i="1"/>
  <c r="H41" i="1"/>
  <c r="D41" i="1"/>
  <c r="J40" i="1"/>
  <c r="F40" i="1"/>
  <c r="L39" i="1"/>
  <c r="H39" i="1"/>
  <c r="D39" i="1"/>
  <c r="D5" i="1"/>
  <c r="H5" i="1"/>
  <c r="L5" i="1"/>
  <c r="F6" i="1"/>
  <c r="J6" i="1"/>
  <c r="D7" i="1"/>
  <c r="H7" i="1"/>
  <c r="L7" i="1"/>
  <c r="F8" i="1"/>
  <c r="J8" i="1"/>
  <c r="D12" i="1"/>
  <c r="H12" i="1"/>
  <c r="L12" i="1"/>
  <c r="F13" i="1"/>
  <c r="J13" i="1"/>
  <c r="D14" i="1"/>
  <c r="H14" i="1"/>
  <c r="L14" i="1"/>
  <c r="F15" i="1"/>
  <c r="J15" i="1"/>
  <c r="D16" i="1"/>
  <c r="H16" i="1"/>
  <c r="L16" i="1"/>
  <c r="F17" i="1"/>
  <c r="J17" i="1"/>
  <c r="D18" i="1"/>
  <c r="H18" i="1"/>
  <c r="L18" i="1"/>
  <c r="F19" i="1"/>
  <c r="J19" i="1"/>
  <c r="D20" i="1"/>
  <c r="H20" i="1"/>
  <c r="L20" i="1"/>
  <c r="F21" i="1"/>
  <c r="J21" i="1"/>
  <c r="D22" i="1"/>
  <c r="H22" i="1"/>
  <c r="L22" i="1"/>
  <c r="F23" i="1"/>
  <c r="J23" i="1"/>
  <c r="D24" i="1"/>
  <c r="H24" i="1"/>
  <c r="L24" i="1"/>
  <c r="F25" i="1"/>
  <c r="J25" i="1"/>
  <c r="D26" i="1"/>
  <c r="H26" i="1"/>
  <c r="L26" i="1"/>
  <c r="F27" i="1"/>
  <c r="J27" i="1"/>
  <c r="D31" i="1"/>
  <c r="H31" i="1"/>
  <c r="L31" i="1"/>
  <c r="F32" i="1"/>
  <c r="J32" i="1"/>
  <c r="D33" i="1"/>
  <c r="H33" i="1"/>
  <c r="L33" i="1"/>
  <c r="F34" i="1"/>
  <c r="J34" i="1"/>
  <c r="D35" i="1"/>
  <c r="H35" i="1"/>
  <c r="L35" i="1"/>
  <c r="F39" i="1"/>
  <c r="D40" i="1"/>
  <c r="L40" i="1"/>
  <c r="F41" i="1"/>
  <c r="D42" i="1"/>
  <c r="L42" i="1"/>
  <c r="F43" i="1"/>
  <c r="D44" i="1"/>
  <c r="L44" i="1"/>
  <c r="F45" i="1"/>
  <c r="L12" i="3"/>
  <c r="H11" i="3"/>
  <c r="D10" i="3"/>
  <c r="L8" i="3"/>
  <c r="H7" i="3"/>
  <c r="D6" i="3"/>
  <c r="D15" i="5"/>
  <c r="F15" i="5"/>
  <c r="B15" i="5"/>
  <c r="H15" i="5"/>
  <c r="J15" i="5"/>
  <c r="M32" i="1" l="1"/>
  <c r="D5" i="3"/>
  <c r="H6" i="3"/>
  <c r="L7" i="3"/>
  <c r="D9" i="3"/>
  <c r="H10" i="3"/>
  <c r="L11" i="3"/>
  <c r="M40" i="1"/>
  <c r="M27" i="1"/>
  <c r="M19" i="1"/>
  <c r="M8" i="1"/>
  <c r="J49" i="1"/>
  <c r="I12" i="5" s="1"/>
  <c r="H5" i="3"/>
  <c r="L6" i="3"/>
  <c r="D8" i="3"/>
  <c r="H9" i="3"/>
  <c r="L10" i="3"/>
  <c r="D12" i="3"/>
  <c r="M25" i="1"/>
  <c r="M17" i="1"/>
  <c r="M6" i="1"/>
  <c r="L5" i="3"/>
  <c r="D7" i="3"/>
  <c r="D13" i="3" s="1"/>
  <c r="C14" i="5" s="1"/>
  <c r="H8" i="3"/>
  <c r="L9" i="3"/>
  <c r="D11" i="3"/>
  <c r="M44" i="1"/>
  <c r="M34" i="1"/>
  <c r="M23" i="1"/>
  <c r="M21" i="1"/>
  <c r="M15" i="1"/>
  <c r="M13" i="1"/>
  <c r="M31" i="1"/>
  <c r="M20" i="1"/>
  <c r="M16" i="1"/>
  <c r="M12" i="1"/>
  <c r="L49" i="1"/>
  <c r="K12" i="5" s="1"/>
  <c r="D49" i="1"/>
  <c r="C12" i="5" s="1"/>
  <c r="M5" i="1"/>
  <c r="M41" i="1"/>
  <c r="M45" i="1"/>
  <c r="M35" i="1"/>
  <c r="M24" i="1"/>
  <c r="J18" i="2"/>
  <c r="F18" i="2"/>
  <c r="J17" i="2"/>
  <c r="F17" i="2"/>
  <c r="J16" i="2"/>
  <c r="F16" i="2"/>
  <c r="L12" i="2"/>
  <c r="H12" i="2"/>
  <c r="D12" i="2"/>
  <c r="J11" i="2"/>
  <c r="F11" i="2"/>
  <c r="L10" i="2"/>
  <c r="H10" i="2"/>
  <c r="D10" i="2"/>
  <c r="J9" i="2"/>
  <c r="F9" i="2"/>
  <c r="L8" i="2"/>
  <c r="H8" i="2"/>
  <c r="D8" i="2"/>
  <c r="J7" i="2"/>
  <c r="F7" i="2"/>
  <c r="L6" i="2"/>
  <c r="H6" i="2"/>
  <c r="D6" i="2"/>
  <c r="J5" i="2"/>
  <c r="F5" i="2"/>
  <c r="L4" i="2"/>
  <c r="H4" i="2"/>
  <c r="D4" i="2"/>
  <c r="L18" i="2"/>
  <c r="D18" i="2"/>
  <c r="L17" i="2"/>
  <c r="D17" i="2"/>
  <c r="L16" i="2"/>
  <c r="D16" i="2"/>
  <c r="F12" i="2"/>
  <c r="L11" i="2"/>
  <c r="D11" i="2"/>
  <c r="F10" i="2"/>
  <c r="L9" i="2"/>
  <c r="D9" i="2"/>
  <c r="F8" i="2"/>
  <c r="L7" i="2"/>
  <c r="D7" i="2"/>
  <c r="F6" i="2"/>
  <c r="L5" i="2"/>
  <c r="D5" i="2"/>
  <c r="F4" i="2"/>
  <c r="H18" i="2"/>
  <c r="H17" i="2"/>
  <c r="H16" i="2"/>
  <c r="J12" i="2"/>
  <c r="H11" i="2"/>
  <c r="J10" i="2"/>
  <c r="H9" i="2"/>
  <c r="J8" i="2"/>
  <c r="H7" i="2"/>
  <c r="J6" i="2"/>
  <c r="H5" i="2"/>
  <c r="J4" i="2"/>
  <c r="M42" i="1"/>
  <c r="M33" i="1"/>
  <c r="M26" i="1"/>
  <c r="M22" i="1"/>
  <c r="M18" i="1"/>
  <c r="M14" i="1"/>
  <c r="M7" i="1"/>
  <c r="H49" i="1"/>
  <c r="G12" i="5" s="1"/>
  <c r="M39" i="1"/>
  <c r="M43" i="1"/>
  <c r="F12" i="3"/>
  <c r="J11" i="3"/>
  <c r="F10" i="3"/>
  <c r="J9" i="3"/>
  <c r="F8" i="3"/>
  <c r="J7" i="3"/>
  <c r="F6" i="3"/>
  <c r="J5" i="3"/>
  <c r="J12" i="3"/>
  <c r="F11" i="3"/>
  <c r="J10" i="3"/>
  <c r="F9" i="3"/>
  <c r="J8" i="3"/>
  <c r="F7" i="3"/>
  <c r="J6" i="3"/>
  <c r="F5" i="3"/>
  <c r="F49" i="1"/>
  <c r="E12" i="5" s="1"/>
  <c r="L13" i="3" l="1"/>
  <c r="K14" i="5" s="1"/>
  <c r="H13" i="3"/>
  <c r="G14" i="5" s="1"/>
  <c r="M5" i="3"/>
  <c r="M9" i="3"/>
  <c r="M10" i="3"/>
  <c r="M11" i="3"/>
  <c r="J13" i="3"/>
  <c r="I14" i="5" s="1"/>
  <c r="M7" i="2"/>
  <c r="M11" i="2"/>
  <c r="M6" i="3"/>
  <c r="F13" i="3"/>
  <c r="E14" i="5" s="1"/>
  <c r="M6" i="2"/>
  <c r="L22" i="2"/>
  <c r="K13" i="5" s="1"/>
  <c r="K15" i="5" s="1"/>
  <c r="M10" i="2"/>
  <c r="F22" i="2"/>
  <c r="E13" i="5" s="1"/>
  <c r="M7" i="3"/>
  <c r="M8" i="3"/>
  <c r="M12" i="3"/>
  <c r="H22" i="2"/>
  <c r="G13" i="5" s="1"/>
  <c r="G15" i="5" s="1"/>
  <c r="M5" i="2"/>
  <c r="M9" i="2"/>
  <c r="D22" i="2"/>
  <c r="C13" i="5" s="1"/>
  <c r="C15" i="5" s="1"/>
  <c r="M16" i="2"/>
  <c r="M17" i="2"/>
  <c r="M18" i="2"/>
  <c r="M4" i="2"/>
  <c r="M8" i="2"/>
  <c r="M12" i="2"/>
  <c r="J22" i="2"/>
  <c r="I13" i="5" s="1"/>
  <c r="M49" i="1"/>
  <c r="L12" i="5" s="1"/>
  <c r="I15" i="5" l="1"/>
  <c r="I18" i="5" s="1"/>
  <c r="E15" i="5"/>
  <c r="E16" i="5" s="1"/>
  <c r="M13" i="3"/>
  <c r="L14" i="5" s="1"/>
  <c r="C16" i="5"/>
  <c r="C17" i="5"/>
  <c r="C18" i="5"/>
  <c r="K18" i="5"/>
  <c r="K16" i="5"/>
  <c r="K17" i="5"/>
  <c r="M22" i="2"/>
  <c r="L13" i="5" s="1"/>
  <c r="G16" i="5"/>
  <c r="G17" i="5"/>
  <c r="G18" i="5"/>
  <c r="I16" i="5" l="1"/>
  <c r="I17" i="5"/>
  <c r="E17" i="5"/>
  <c r="E18" i="5"/>
  <c r="L18" i="5" s="1"/>
  <c r="L15" i="5"/>
  <c r="L16" i="5"/>
  <c r="L17" i="5" l="1"/>
</calcChain>
</file>

<file path=xl/sharedStrings.xml><?xml version="1.0" encoding="utf-8"?>
<sst xmlns="http://schemas.openxmlformats.org/spreadsheetml/2006/main" count="346" uniqueCount="177">
  <si>
    <t>Occupancy Sensors</t>
  </si>
  <si>
    <t>Other</t>
  </si>
  <si>
    <t>Estimated Annual Energy Savings from all projects (ekWh)</t>
  </si>
  <si>
    <t>Estimated Total Accumulated Energy Savings  (ekWh)</t>
  </si>
  <si>
    <t>Economizers</t>
  </si>
  <si>
    <t>Geothermal</t>
  </si>
  <si>
    <t>High Efficiency Domestic Hot Water</t>
  </si>
  <si>
    <t>VFD</t>
  </si>
  <si>
    <t>Demand Ventilation</t>
  </si>
  <si>
    <t>Controls</t>
  </si>
  <si>
    <t>Building Envelope</t>
  </si>
  <si>
    <t>Shading Devices</t>
  </si>
  <si>
    <t>Glazing</t>
  </si>
  <si>
    <t>Treatments</t>
  </si>
  <si>
    <t>Efficient Chillers and Controls</t>
  </si>
  <si>
    <t>Entrance Heater Controls</t>
  </si>
  <si>
    <t>Increased Wall Insulation</t>
  </si>
  <si>
    <t>New Roof</t>
  </si>
  <si>
    <t>New Windows</t>
  </si>
  <si>
    <t>Estimated Cost of Implementation</t>
  </si>
  <si>
    <t>Quantity of Time that Measure will be in place</t>
  </si>
  <si>
    <t>Operations and Maintenance Strategies</t>
  </si>
  <si>
    <t>Design, Construction and Retrofit Strategies</t>
  </si>
  <si>
    <t>Policy and Planning</t>
  </si>
  <si>
    <t>Day and Night Temperature Guidelines for all Schools</t>
  </si>
  <si>
    <t>Training and Education</t>
  </si>
  <si>
    <t>Building Operator Training</t>
  </si>
  <si>
    <t>Building Automation Training (site specific)</t>
  </si>
  <si>
    <t xml:space="preserve">Real-time energy data for operators to identify and diagnose building issues   </t>
  </si>
  <si>
    <t>Define</t>
  </si>
  <si>
    <t>Energy Audits</t>
  </si>
  <si>
    <t>Walk Through Audit</t>
  </si>
  <si>
    <t>Engineering Audit</t>
  </si>
  <si>
    <t>Occupant Behaviour Strategies</t>
  </si>
  <si>
    <t>Renewable Energy</t>
  </si>
  <si>
    <t>Actual  or Estimated 
Generation (ekWh)</t>
  </si>
  <si>
    <t>Solar photovoltaic</t>
  </si>
  <si>
    <t>Solar air</t>
  </si>
  <si>
    <t>Solar water</t>
  </si>
  <si>
    <t>Wind Turbine</t>
  </si>
  <si>
    <t>Biomass</t>
  </si>
  <si>
    <t>Energy Payback Period</t>
  </si>
  <si>
    <t>Efficient Boilers (near condensing)</t>
  </si>
  <si>
    <t>% related to Electricity</t>
  </si>
  <si>
    <t>% related to Natural Gas</t>
  </si>
  <si>
    <t xml:space="preserve"> = Calculated Value</t>
  </si>
  <si>
    <t xml:space="preserve"> = cost of 1 ekWh electricity</t>
  </si>
  <si>
    <t xml:space="preserve"> = cost of 1 ekWh natural gas</t>
  </si>
  <si>
    <t>Other (Describe)</t>
  </si>
  <si>
    <t xml:space="preserve"> = cost of 1 m³ of natural gas</t>
  </si>
  <si>
    <t xml:space="preserve"> = Default value</t>
  </si>
  <si>
    <t>Building Automation Systems - New</t>
  </si>
  <si>
    <t>Building Automation Systems - Upgrade</t>
  </si>
  <si>
    <t>Demand Ventilation (servicing)</t>
  </si>
  <si>
    <t>Operations and Maintenance Strategies Total</t>
  </si>
  <si>
    <t>Occupant Behaviour Strategies Total</t>
  </si>
  <si>
    <t xml:space="preserve">Outdoor Lighting </t>
  </si>
  <si>
    <t>TOTAL</t>
  </si>
  <si>
    <t>Energy Consumption for the board (ekWh)</t>
  </si>
  <si>
    <t>Total Building Area (includes portables) (m²)</t>
  </si>
  <si>
    <t>Conservation Goal (ekWh/m²)</t>
  </si>
  <si>
    <t xml:space="preserve">  m³ = 1 ekWh</t>
  </si>
  <si>
    <t xml:space="preserve">  m³ = 1 ekWh (as per NRCan conversion table)</t>
  </si>
  <si>
    <t>Percentage reduction</t>
  </si>
  <si>
    <t>1 ft² = 0.0929 m²</t>
  </si>
  <si>
    <t>Conservation Goal</t>
  </si>
  <si>
    <t>Total Building Area (includes portables) (ft²)</t>
  </si>
  <si>
    <t>Conservation Goal (ekWh/ft²)</t>
  </si>
  <si>
    <t>Quantity of Time that Measure will be in place (years)</t>
  </si>
  <si>
    <t>Quantity of Time that Measure will be in place     (years)</t>
  </si>
  <si>
    <t>High Efficiency Lighting Systems</t>
  </si>
  <si>
    <t>Destratification Fans</t>
  </si>
  <si>
    <t>Voltage Harmonizers</t>
  </si>
  <si>
    <t>Commissioning (retro and re)</t>
  </si>
  <si>
    <t>Number of existing systems 
in asset portfolio (owned)</t>
  </si>
  <si>
    <t>Total Size 
(kW)</t>
  </si>
  <si>
    <t>Type of Renewable Energy</t>
  </si>
  <si>
    <t>Estimated Total Accumulated Energy Savings (ekWh)</t>
  </si>
  <si>
    <t xml:space="preserve"> Lighting</t>
  </si>
  <si>
    <t>Total</t>
  </si>
  <si>
    <t>Keys</t>
  </si>
  <si>
    <t>Energy Benchmarking Program</t>
  </si>
  <si>
    <t>Note</t>
  </si>
  <si>
    <t>Fiscal Year 2018-2019</t>
  </si>
  <si>
    <t>Fiscal Year 2019-2020</t>
  </si>
  <si>
    <t>Fiscal Year 2020-2021</t>
  </si>
  <si>
    <t>Fiscal Year 2021-2022</t>
  </si>
  <si>
    <t>Fiscal Year 2022-2023</t>
  </si>
  <si>
    <t>2018-2019</t>
  </si>
  <si>
    <t>2019-2020</t>
  </si>
  <si>
    <t>2020-2021</t>
  </si>
  <si>
    <t>2021-2022</t>
  </si>
  <si>
    <t>2022-2023</t>
  </si>
  <si>
    <t>2018/2019-2022/2023</t>
  </si>
  <si>
    <t>H.V.A.C.</t>
  </si>
  <si>
    <t>colour: yellow</t>
  </si>
  <si>
    <t>colour: blue</t>
  </si>
  <si>
    <t>Check the total in cell B15  to confirm validity of estimated amount to be  spent during that year</t>
  </si>
  <si>
    <t>Check the total in cell D15  to confirm validity of estimated amount to be  spent during that year</t>
  </si>
  <si>
    <t>Check the total in cell F15  to confirm validity of estimated amount to be  spent during that year</t>
  </si>
  <si>
    <t>Check the total in cell H15  to confirm validity of estimated amount to be  spent during that year</t>
  </si>
  <si>
    <t>Design, Construction &amp; Retrofit Strategies Total</t>
  </si>
  <si>
    <t>End of worksheet.</t>
  </si>
  <si>
    <t>Estimated number of systems installation</t>
  </si>
  <si>
    <t>Estimated total number of ekWh generated annually</t>
  </si>
  <si>
    <r>
      <t>Appendix B</t>
    </r>
    <r>
      <rPr>
        <b/>
        <sz val="14"/>
        <color rgb="FFFF0000"/>
        <rFont val="Arial"/>
        <family val="2"/>
      </rPr>
      <t>:</t>
    </r>
    <r>
      <rPr>
        <b/>
        <sz val="14"/>
        <color theme="1"/>
        <rFont val="Arial"/>
        <family val="2"/>
      </rPr>
      <t xml:space="preserve"> Design, Construction and Retrofit Strategies Total</t>
    </r>
  </si>
  <si>
    <r>
      <t>Appendix C</t>
    </r>
    <r>
      <rPr>
        <b/>
        <sz val="14"/>
        <color rgb="FFFF0000"/>
        <rFont val="Arial"/>
        <family val="2"/>
      </rPr>
      <t>:</t>
    </r>
    <r>
      <rPr>
        <b/>
        <sz val="14"/>
        <color theme="1"/>
        <rFont val="Arial"/>
        <family val="2"/>
      </rPr>
      <t xml:space="preserve"> Operations and Maintenance Strategies Total</t>
    </r>
  </si>
  <si>
    <r>
      <t>Appendix D</t>
    </r>
    <r>
      <rPr>
        <b/>
        <sz val="14"/>
        <color rgb="FFFF0000"/>
        <rFont val="Arial"/>
        <family val="2"/>
      </rPr>
      <t>:</t>
    </r>
    <r>
      <rPr>
        <b/>
        <sz val="14"/>
        <color theme="1"/>
        <rFont val="Arial"/>
        <family val="2"/>
      </rPr>
      <t xml:space="preserve"> Occupant Behaviour Strategies Total</t>
    </r>
  </si>
  <si>
    <t>Press TAB to move to input area. Press UP or DOWN ARROW in column A to read through the document.</t>
  </si>
  <si>
    <r>
      <t>Fiscal Year 2019-2020</t>
    </r>
    <r>
      <rPr>
        <b/>
        <strike/>
        <sz val="16"/>
        <rFont val="Arial"/>
        <family val="2"/>
      </rPr>
      <t>2</t>
    </r>
  </si>
  <si>
    <r>
      <t>Fiscal Year 2020-2021</t>
    </r>
    <r>
      <rPr>
        <b/>
        <strike/>
        <sz val="16"/>
        <rFont val="Arial"/>
        <family val="2"/>
      </rPr>
      <t>2</t>
    </r>
  </si>
  <si>
    <r>
      <t>Fiscal Year 2021-2022</t>
    </r>
    <r>
      <rPr>
        <b/>
        <sz val="16"/>
        <rFont val="Arial"/>
        <family val="2"/>
      </rPr>
      <t>2</t>
    </r>
  </si>
  <si>
    <r>
      <t>Fiscal Year 
2018-2019</t>
    </r>
    <r>
      <rPr>
        <b/>
        <sz val="16"/>
        <rFont val="Arial"/>
        <family val="2"/>
      </rPr>
      <t>2</t>
    </r>
  </si>
  <si>
    <r>
      <t>Fiscal Year 
2022-2023</t>
    </r>
    <r>
      <rPr>
        <b/>
        <sz val="16"/>
        <rFont val="Arial"/>
        <family val="2"/>
      </rPr>
      <t>2</t>
    </r>
  </si>
  <si>
    <r>
      <t>Estimated Annual Energy Saving (ekWh)</t>
    </r>
    <r>
      <rPr>
        <b/>
        <strike/>
        <sz val="18"/>
        <rFont val="Arial"/>
        <family val="2"/>
      </rPr>
      <t>9</t>
    </r>
  </si>
  <si>
    <r>
      <t>Estimated Annual Energy Savings from all projects (ekWh)</t>
    </r>
    <r>
      <rPr>
        <b/>
        <strike/>
        <sz val="18"/>
        <rFont val="Arial"/>
        <family val="2"/>
      </rPr>
      <t>9</t>
    </r>
  </si>
  <si>
    <r>
      <t>Estimated Annual Energy Savings from all projects (ekWh)</t>
    </r>
    <r>
      <rPr>
        <b/>
        <sz val="18"/>
        <rFont val="Arial"/>
        <family val="2"/>
      </rPr>
      <t>9</t>
    </r>
  </si>
  <si>
    <r>
      <t>Estimated Cost of Implementation</t>
    </r>
    <r>
      <rPr>
        <b/>
        <sz val="18"/>
        <rFont val="Arial"/>
        <family val="2"/>
      </rPr>
      <t>8</t>
    </r>
  </si>
  <si>
    <r>
      <t>Estimated Cost of Implementation</t>
    </r>
    <r>
      <rPr>
        <b/>
        <strike/>
        <sz val="18"/>
        <rFont val="Arial"/>
        <family val="2"/>
      </rPr>
      <t>8</t>
    </r>
  </si>
  <si>
    <r>
      <t>Estimated Annual Energy Savings from all projects (ekWh)</t>
    </r>
    <r>
      <rPr>
        <b/>
        <strike/>
        <sz val="18"/>
        <rFont val="Arial"/>
        <family val="2"/>
      </rPr>
      <t>7</t>
    </r>
  </si>
  <si>
    <r>
      <t>Estimated Annual Energy Savings from all projects (ekWh)</t>
    </r>
    <r>
      <rPr>
        <b/>
        <sz val="18"/>
        <rFont val="Arial"/>
        <family val="2"/>
      </rPr>
      <t>7</t>
    </r>
  </si>
  <si>
    <r>
      <t>Estimated Cost of Implementation</t>
    </r>
    <r>
      <rPr>
        <b/>
        <sz val="18"/>
        <rFont val="Arial"/>
        <family val="2"/>
      </rPr>
      <t>6</t>
    </r>
  </si>
  <si>
    <r>
      <t>Estimated Annual Energy Savings from all projects (ekWh)</t>
    </r>
    <r>
      <rPr>
        <b/>
        <sz val="18"/>
        <rFont val="Arial"/>
        <family val="2"/>
      </rPr>
      <t>5</t>
    </r>
  </si>
  <si>
    <r>
      <t>Estimated Cost of Implementation</t>
    </r>
    <r>
      <rPr>
        <b/>
        <sz val="18"/>
        <rFont val="Arial"/>
        <family val="2"/>
      </rPr>
      <t>4</t>
    </r>
  </si>
  <si>
    <r>
      <t>Estimated Cost of Implementation</t>
    </r>
    <r>
      <rPr>
        <b/>
        <strike/>
        <sz val="18"/>
        <rFont val="Arial"/>
        <family val="2"/>
      </rPr>
      <t>6</t>
    </r>
  </si>
  <si>
    <r>
      <t>Estimated Annual Energy Savings from all projects (ekWh)</t>
    </r>
    <r>
      <rPr>
        <b/>
        <strike/>
        <sz val="18"/>
        <rFont val="Arial"/>
        <family val="2"/>
      </rPr>
      <t>5</t>
    </r>
  </si>
  <si>
    <r>
      <t>Estimated Cost of Implementation</t>
    </r>
    <r>
      <rPr>
        <b/>
        <strike/>
        <sz val="18"/>
        <rFont val="Arial"/>
        <family val="2"/>
      </rPr>
      <t>4</t>
    </r>
  </si>
  <si>
    <r>
      <t>Estimated Annual Energy Savings from all projects (ekWh)</t>
    </r>
    <r>
      <rPr>
        <b/>
        <strike/>
        <sz val="18"/>
        <rFont val="Arial"/>
        <family val="2"/>
      </rPr>
      <t>3</t>
    </r>
  </si>
  <si>
    <r>
      <t>Estimated Cost of Implementation</t>
    </r>
    <r>
      <rPr>
        <b/>
        <strike/>
        <sz val="18"/>
        <rFont val="Arial"/>
        <family val="2"/>
      </rPr>
      <t>2</t>
    </r>
  </si>
  <si>
    <r>
      <t>Estimated Cost of Implementation</t>
    </r>
    <r>
      <rPr>
        <b/>
        <sz val="18"/>
        <rFont val="Arial"/>
        <family val="2"/>
      </rPr>
      <t>2</t>
    </r>
  </si>
  <si>
    <r>
      <t>Estimated Annual Energy Savings from all projects (ekWh)</t>
    </r>
    <r>
      <rPr>
        <b/>
        <sz val="18"/>
        <rFont val="Arial"/>
        <family val="2"/>
      </rPr>
      <t>3</t>
    </r>
  </si>
  <si>
    <t>High-efficiency Boilers (condensing)</t>
  </si>
  <si>
    <t>High-efficiency Boiler Burners</t>
  </si>
  <si>
    <t>Heat Recovery/Enthalpy Wheels</t>
  </si>
  <si>
    <t>Energy Efficient HVAC systems</t>
  </si>
  <si>
    <t>Energy Efficient Rooftop Units</t>
  </si>
  <si>
    <t>High-efficiency Motors</t>
  </si>
  <si>
    <t>New School Design/Construction Guidelines and Specifications</t>
  </si>
  <si>
    <t>Nighttime Blackout of Sites - Interior</t>
  </si>
  <si>
    <t>Nighttime Blackout of Sites - Exterior</t>
  </si>
  <si>
    <t>Procures Only Energy Star Certified Appliances</t>
  </si>
  <si>
    <t>HVAC Optimization (coil cleaning, re-calibration of equipment)</t>
  </si>
  <si>
    <r>
      <t>Estimated Cost of Implementation</t>
    </r>
    <r>
      <rPr>
        <b/>
        <sz val="16"/>
        <rFont val="Arial"/>
        <family val="2"/>
      </rPr>
      <t>2</t>
    </r>
  </si>
  <si>
    <r>
      <t>Estimated Annual Energy Savings from all projects (ekWh)</t>
    </r>
    <r>
      <rPr>
        <b/>
        <sz val="16"/>
        <rFont val="Arial"/>
        <family val="2"/>
      </rPr>
      <t>3</t>
    </r>
  </si>
  <si>
    <r>
      <t>Estimated Cost of Implementation</t>
    </r>
    <r>
      <rPr>
        <b/>
        <sz val="16"/>
        <rFont val="Arial"/>
        <family val="2"/>
      </rPr>
      <t>4</t>
    </r>
  </si>
  <si>
    <r>
      <t>Estimated Annual Energy Savings from all projects (ekWh)</t>
    </r>
    <r>
      <rPr>
        <b/>
        <sz val="16"/>
        <rFont val="Arial"/>
        <family val="2"/>
      </rPr>
      <t>5</t>
    </r>
  </si>
  <si>
    <r>
      <t>Estimated Cost of Implementation</t>
    </r>
    <r>
      <rPr>
        <b/>
        <sz val="16"/>
        <rFont val="Arial"/>
        <family val="2"/>
      </rPr>
      <t>6</t>
    </r>
  </si>
  <si>
    <r>
      <t>Estimated Annual Energy Savings from all projects (ekWh)</t>
    </r>
    <r>
      <rPr>
        <b/>
        <sz val="16"/>
        <rFont val="Arial"/>
        <family val="2"/>
      </rPr>
      <t>7</t>
    </r>
  </si>
  <si>
    <r>
      <t>Estimated Cost of Implementation</t>
    </r>
    <r>
      <rPr>
        <b/>
        <sz val="16"/>
        <rFont val="Arial"/>
        <family val="2"/>
      </rPr>
      <t>8</t>
    </r>
  </si>
  <si>
    <r>
      <t>Estimated Annual Energy Savings from all projects (ekWh</t>
    </r>
    <r>
      <rPr>
        <b/>
        <sz val="16"/>
        <rFont val="Arial"/>
        <family val="2"/>
      </rPr>
      <t>)9</t>
    </r>
  </si>
  <si>
    <r>
      <t>Estimated Annual Energy Savings from all projects (ekWh)</t>
    </r>
    <r>
      <rPr>
        <b/>
        <sz val="16"/>
        <rFont val="Arial"/>
        <family val="2"/>
      </rPr>
      <t>9</t>
    </r>
  </si>
  <si>
    <t>Ongoing Training and Awareness Programs for Energy Conservation</t>
  </si>
  <si>
    <t>Detailed Information on Building Operational Costs</t>
  </si>
  <si>
    <t>Detailed Information on Energy Consumption (e.g. via the Utility Consumption Database or other database)</t>
  </si>
  <si>
    <t>Participate in Environmental Programs, such as EcoSchools, Earthcare</t>
  </si>
  <si>
    <t>Other Tools (Define)</t>
  </si>
  <si>
    <r>
      <t>Estimated Cost of Implementation</t>
    </r>
    <r>
      <rPr>
        <b/>
        <sz val="14"/>
        <rFont val="Arial"/>
        <family val="2"/>
      </rPr>
      <t>2</t>
    </r>
  </si>
  <si>
    <r>
      <t>Estimated Annual Energy Savings from all projects (ekWh)</t>
    </r>
    <r>
      <rPr>
        <b/>
        <sz val="14"/>
        <rFont val="Arial"/>
        <family val="2"/>
      </rPr>
      <t>3</t>
    </r>
  </si>
  <si>
    <r>
      <t>Estimated Cost of Implementation</t>
    </r>
    <r>
      <rPr>
        <b/>
        <sz val="14"/>
        <rFont val="Arial"/>
        <family val="2"/>
      </rPr>
      <t>4</t>
    </r>
  </si>
  <si>
    <r>
      <t>Estimated Annual Energy Savings from all projects (ekWh)</t>
    </r>
    <r>
      <rPr>
        <b/>
        <sz val="14"/>
        <rFont val="Arial"/>
        <family val="2"/>
      </rPr>
      <t>5</t>
    </r>
  </si>
  <si>
    <r>
      <t>Estimated Cost of Implementation</t>
    </r>
    <r>
      <rPr>
        <b/>
        <sz val="14"/>
        <rFont val="Arial"/>
        <family val="2"/>
      </rPr>
      <t>6</t>
    </r>
  </si>
  <si>
    <r>
      <t>Estimated Annual Energy Savings from all projects (ekWh)</t>
    </r>
    <r>
      <rPr>
        <b/>
        <sz val="14"/>
        <rFont val="Arial"/>
        <family val="2"/>
      </rPr>
      <t>7</t>
    </r>
  </si>
  <si>
    <r>
      <t>Estimated Cost of Implementation</t>
    </r>
    <r>
      <rPr>
        <b/>
        <sz val="14"/>
        <rFont val="Arial"/>
        <family val="2"/>
      </rPr>
      <t>8</t>
    </r>
  </si>
  <si>
    <r>
      <t>Estimated Annual Energy Savings from all projects (ekWh)</t>
    </r>
    <r>
      <rPr>
        <b/>
        <sz val="14"/>
        <rFont val="Arial"/>
        <family val="2"/>
      </rPr>
      <t>9</t>
    </r>
  </si>
  <si>
    <t>FY 2018</t>
  </si>
  <si>
    <t xml:space="preserve"> Enter from UCD. - use square meters</t>
  </si>
  <si>
    <t xml:space="preserve"> Enter from UCD - use square feet</t>
  </si>
  <si>
    <t xml:space="preserve"> Enter from UCD</t>
  </si>
  <si>
    <r>
      <t>Estimated Cost of Implementation</t>
    </r>
    <r>
      <rPr>
        <sz val="16"/>
        <rFont val="Arial"/>
        <family val="2"/>
      </rPr>
      <t>2</t>
    </r>
  </si>
  <si>
    <r>
      <t>Estimated Annual Energy Savings from all projects (ekWh)</t>
    </r>
    <r>
      <rPr>
        <sz val="16"/>
        <rFont val="Arial"/>
        <family val="2"/>
      </rPr>
      <t>3</t>
    </r>
  </si>
  <si>
    <r>
      <t>Estimated Cost of Implementation</t>
    </r>
    <r>
      <rPr>
        <sz val="16"/>
        <rFont val="Arial"/>
        <family val="2"/>
      </rPr>
      <t>4</t>
    </r>
  </si>
  <si>
    <r>
      <t>Estimated Annual Energy Savings from all projects (ekWh)</t>
    </r>
    <r>
      <rPr>
        <sz val="16"/>
        <rFont val="Arial"/>
        <family val="2"/>
      </rPr>
      <t>5</t>
    </r>
  </si>
  <si>
    <r>
      <t>Estimated Cost of Implementation</t>
    </r>
    <r>
      <rPr>
        <sz val="16"/>
        <rFont val="Arial"/>
        <family val="2"/>
      </rPr>
      <t>6</t>
    </r>
  </si>
  <si>
    <r>
      <t>Estimated Annual Energy Savings from all projects (ekWh)</t>
    </r>
    <r>
      <rPr>
        <sz val="16"/>
        <rFont val="Arial"/>
        <family val="2"/>
      </rPr>
      <t>7</t>
    </r>
  </si>
  <si>
    <r>
      <t>Estimated Cost of Implementation</t>
    </r>
    <r>
      <rPr>
        <sz val="16"/>
        <rFont val="Arial"/>
        <family val="2"/>
      </rPr>
      <t>8</t>
    </r>
  </si>
  <si>
    <r>
      <t>Estimated Annual Energy Savings from all projects (ekWh)</t>
    </r>
    <r>
      <rPr>
        <sz val="16"/>
        <rFont val="Arial"/>
        <family val="2"/>
      </rPr>
      <t>9</t>
    </r>
  </si>
  <si>
    <r>
      <t xml:space="preserve">Check the total in cell </t>
    </r>
    <r>
      <rPr>
        <b/>
        <sz val="14"/>
        <color theme="1"/>
        <rFont val="Arial"/>
        <family val="2"/>
      </rPr>
      <t>J15  to confirm validity of estimated amount to be  spent during that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</si>
</sst>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-&quot;$&quot;* #,##0.0000_-;\-&quot;$&quot;* #,##0.0000_-;_-&quot;$&quot;* &quot;-&quot;??_-;_-@_-"/>
    <numFmt numFmtId="167" formatCode="_-&quot;$&quot;* #,##0_-;\-&quot;$&quot;* #,##0_-;_-&quot;$&quot;* &quot;-&quot;??_-;_-@_-"/>
    <numFmt numFmtId="168" formatCode="_-* #,##0_-;\-* #,##0_-;_-* &quot;-&quot;??_-;_-@_-"/>
    <numFmt numFmtId="169" formatCode="&quot;$&quot;#,##0.000;[Red]&quot;$&quot;#,##0.000"/>
    <numFmt numFmtId="170" formatCode="&quot;$&quot;#,##0.000_);[Red]\(&quot;$&quot;#,##0.000\)"/>
    <numFmt numFmtId="171" formatCode="&quot;$&quot;#,##0.0000_);[Red]\(&quot;$&quot;#,##0.0000\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sz val="14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trike/>
      <sz val="16"/>
      <name val="Arial"/>
      <family val="2"/>
    </font>
    <font>
      <b/>
      <strike/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70CC9"/>
        <bgColor indexed="64"/>
      </patternFill>
    </fill>
    <fill>
      <patternFill patternType="solid">
        <fgColor rgb="FFF8A96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Alignment="1">
      <alignment horizontal="center"/>
    </xf>
    <xf numFmtId="168" fontId="0" fillId="0" borderId="0" xfId="1" applyNumberFormat="1" applyFont="1"/>
    <xf numFmtId="0" fontId="0" fillId="0" borderId="0" xfId="0" applyProtection="1">
      <protection locked="0"/>
    </xf>
    <xf numFmtId="167" fontId="0" fillId="0" borderId="0" xfId="2" applyNumberFormat="1" applyFo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Protection="1">
      <protection locked="0"/>
    </xf>
    <xf numFmtId="0" fontId="5" fillId="0" borderId="0" xfId="0" applyFont="1"/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10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centerContinuous"/>
      <protection locked="0"/>
    </xf>
    <xf numFmtId="0" fontId="7" fillId="0" borderId="19" xfId="0" applyFont="1" applyBorder="1" applyAlignment="1" applyProtection="1">
      <alignment horizontal="centerContinuous" vertical="center"/>
      <protection locked="0"/>
    </xf>
    <xf numFmtId="0" fontId="7" fillId="0" borderId="14" xfId="0" applyFont="1" applyBorder="1" applyAlignment="1" applyProtection="1">
      <alignment horizontal="centerContinuous" vertical="center"/>
      <protection locked="0"/>
    </xf>
    <xf numFmtId="0" fontId="7" fillId="0" borderId="6" xfId="0" applyFont="1" applyBorder="1" applyAlignment="1" applyProtection="1">
      <alignment horizontal="centerContinuous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168" fontId="7" fillId="0" borderId="6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Continuous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67" fontId="5" fillId="0" borderId="5" xfId="2" applyNumberFormat="1" applyFont="1" applyBorder="1" applyAlignment="1" applyProtection="1">
      <alignment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7" fontId="0" fillId="0" borderId="26" xfId="2" applyNumberFormat="1" applyFont="1" applyBorder="1" applyProtection="1">
      <protection locked="0"/>
    </xf>
    <xf numFmtId="168" fontId="0" fillId="0" borderId="15" xfId="1" applyNumberFormat="1" applyFont="1" applyBorder="1"/>
    <xf numFmtId="168" fontId="0" fillId="0" borderId="26" xfId="1" applyNumberFormat="1" applyFont="1" applyBorder="1"/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7" fontId="5" fillId="0" borderId="15" xfId="2" applyNumberFormat="1" applyFont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167" fontId="1" fillId="0" borderId="0" xfId="0" applyNumberFormat="1" applyFont="1"/>
    <xf numFmtId="168" fontId="1" fillId="0" borderId="0" xfId="0" applyNumberFormat="1" applyFont="1"/>
    <xf numFmtId="168" fontId="1" fillId="0" borderId="0" xfId="1" applyNumberFormat="1" applyFont="1"/>
    <xf numFmtId="0" fontId="5" fillId="3" borderId="2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67" fontId="4" fillId="0" borderId="37" xfId="2" applyNumberFormat="1" applyFont="1" applyBorder="1" applyAlignment="1" applyProtection="1">
      <alignment vertical="center" wrapText="1"/>
      <protection locked="0"/>
    </xf>
    <xf numFmtId="167" fontId="4" fillId="0" borderId="37" xfId="2" applyNumberFormat="1" applyFont="1" applyBorder="1" applyAlignment="1" applyProtection="1">
      <alignment vertical="center"/>
      <protection locked="0"/>
    </xf>
    <xf numFmtId="167" fontId="4" fillId="0" borderId="20" xfId="2" applyNumberFormat="1" applyFont="1" applyBorder="1" applyAlignment="1" applyProtection="1">
      <alignment vertical="center" wrapText="1"/>
      <protection locked="0"/>
    </xf>
    <xf numFmtId="167" fontId="4" fillId="0" borderId="37" xfId="2" applyNumberFormat="1" applyFont="1" applyBorder="1" applyAlignment="1" applyProtection="1">
      <alignment horizontal="left" vertical="center"/>
      <protection locked="0"/>
    </xf>
    <xf numFmtId="167" fontId="4" fillId="0" borderId="20" xfId="2" applyNumberFormat="1" applyFont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13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2" fillId="0" borderId="0" xfId="0" applyFont="1"/>
    <xf numFmtId="0" fontId="5" fillId="2" borderId="1" xfId="0" applyFont="1" applyFill="1" applyBorder="1" applyAlignment="1">
      <alignment horizontal="center"/>
    </xf>
    <xf numFmtId="0" fontId="5" fillId="0" borderId="24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49" fontId="13" fillId="0" borderId="0" xfId="0" applyNumberFormat="1" applyFo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Border="1" applyAlignment="1" applyProtection="1">
      <alignment horizontal="left" vertical="center"/>
      <protection locked="0"/>
    </xf>
    <xf numFmtId="49" fontId="13" fillId="0" borderId="28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43" fontId="14" fillId="0" borderId="0" xfId="1" applyFont="1" applyAlignment="1" applyProtection="1">
      <alignment vertical="center" wrapText="1"/>
      <protection locked="0"/>
    </xf>
    <xf numFmtId="168" fontId="11" fillId="5" borderId="5" xfId="1" applyNumberFormat="1" applyFont="1" applyFill="1" applyBorder="1" applyAlignment="1">
      <alignment vertical="center"/>
    </xf>
    <xf numFmtId="168" fontId="11" fillId="5" borderId="15" xfId="1" applyNumberFormat="1" applyFont="1" applyFill="1" applyBorder="1" applyAlignment="1">
      <alignment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3" fontId="5" fillId="0" borderId="8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7" fillId="0" borderId="48" xfId="0" applyFont="1" applyBorder="1" applyAlignment="1" applyProtection="1">
      <alignment horizontal="centerContinuous" vertical="center"/>
      <protection locked="0"/>
    </xf>
    <xf numFmtId="0" fontId="7" fillId="0" borderId="49" xfId="0" applyFont="1" applyBorder="1" applyAlignment="1" applyProtection="1">
      <alignment horizontal="centerContinuous" vertical="center"/>
      <protection locked="0"/>
    </xf>
    <xf numFmtId="168" fontId="7" fillId="0" borderId="18" xfId="1" applyNumberFormat="1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168" fontId="7" fillId="0" borderId="48" xfId="1" applyNumberFormat="1" applyFont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>
      <alignment vertical="center"/>
    </xf>
    <xf numFmtId="167" fontId="6" fillId="5" borderId="4" xfId="0" applyNumberFormat="1" applyFont="1" applyFill="1" applyBorder="1" applyAlignment="1">
      <alignment vertical="center"/>
    </xf>
    <xf numFmtId="168" fontId="6" fillId="5" borderId="4" xfId="0" applyNumberFormat="1" applyFont="1" applyFill="1" applyBorder="1" applyAlignment="1">
      <alignment vertical="center"/>
    </xf>
    <xf numFmtId="168" fontId="6" fillId="5" borderId="4" xfId="1" applyNumberFormat="1" applyFont="1" applyFill="1" applyBorder="1" applyAlignment="1">
      <alignment vertical="center"/>
    </xf>
    <xf numFmtId="168" fontId="6" fillId="5" borderId="19" xfId="1" applyNumberFormat="1" applyFont="1" applyFill="1" applyBorder="1" applyAlignment="1">
      <alignment vertical="center"/>
    </xf>
    <xf numFmtId="0" fontId="9" fillId="4" borderId="46" xfId="0" applyFont="1" applyFill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 applyProtection="1">
      <alignment vertical="center"/>
      <protection locked="0"/>
    </xf>
    <xf numFmtId="165" fontId="11" fillId="5" borderId="1" xfId="2" applyNumberFormat="1" applyFont="1" applyFill="1" applyBorder="1" applyAlignment="1">
      <alignment vertical="center" wrapText="1"/>
    </xf>
    <xf numFmtId="165" fontId="11" fillId="5" borderId="2" xfId="2" applyNumberFormat="1" applyFont="1" applyFill="1" applyBorder="1" applyAlignment="1">
      <alignment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6" fillId="5" borderId="22" xfId="1" applyNumberFormat="1" applyFont="1" applyFill="1" applyBorder="1" applyAlignment="1">
      <alignment horizontal="center" vertical="center" wrapText="1"/>
    </xf>
    <xf numFmtId="43" fontId="6" fillId="5" borderId="1" xfId="1" applyFont="1" applyFill="1" applyBorder="1" applyAlignment="1">
      <alignment horizontal="center" vertical="center" wrapText="1"/>
    </xf>
    <xf numFmtId="165" fontId="4" fillId="6" borderId="44" xfId="0" applyNumberFormat="1" applyFont="1" applyFill="1" applyBorder="1" applyAlignment="1">
      <alignment vertical="center" wrapText="1"/>
    </xf>
    <xf numFmtId="0" fontId="11" fillId="5" borderId="54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left" vertical="center"/>
    </xf>
    <xf numFmtId="0" fontId="16" fillId="5" borderId="37" xfId="0" applyFont="1" applyFill="1" applyBorder="1" applyAlignment="1">
      <alignment vertical="center"/>
    </xf>
    <xf numFmtId="167" fontId="15" fillId="5" borderId="37" xfId="0" applyNumberFormat="1" applyFont="1" applyFill="1" applyBorder="1" applyAlignment="1">
      <alignment vertical="center"/>
    </xf>
    <xf numFmtId="168" fontId="15" fillId="5" borderId="37" xfId="0" applyNumberFormat="1" applyFont="1" applyFill="1" applyBorder="1" applyAlignment="1">
      <alignment vertical="center"/>
    </xf>
    <xf numFmtId="168" fontId="15" fillId="5" borderId="37" xfId="1" applyNumberFormat="1" applyFont="1" applyFill="1" applyBorder="1" applyAlignment="1">
      <alignment vertical="center"/>
    </xf>
    <xf numFmtId="168" fontId="15" fillId="5" borderId="36" xfId="1" applyNumberFormat="1" applyFont="1" applyFill="1" applyBorder="1" applyAlignment="1">
      <alignment vertical="center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8" fillId="0" borderId="47" xfId="0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Continuous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48" xfId="0" applyFont="1" applyBorder="1" applyAlignment="1" applyProtection="1">
      <alignment horizontal="centerContinuous" vertical="center"/>
      <protection locked="0"/>
    </xf>
    <xf numFmtId="0" fontId="4" fillId="0" borderId="49" xfId="0" applyFont="1" applyBorder="1" applyAlignment="1" applyProtection="1">
      <alignment horizontal="centerContinuous"/>
      <protection locked="0"/>
    </xf>
    <xf numFmtId="168" fontId="4" fillId="0" borderId="18" xfId="1" applyNumberFormat="1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/>
    <xf numFmtId="165" fontId="11" fillId="5" borderId="5" xfId="2" applyNumberFormat="1" applyFont="1" applyFill="1" applyBorder="1" applyAlignment="1">
      <alignment horizontal="center" vertical="center" wrapText="1"/>
    </xf>
    <xf numFmtId="3" fontId="11" fillId="5" borderId="5" xfId="1" applyNumberFormat="1" applyFont="1" applyFill="1" applyBorder="1" applyAlignment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Protection="1">
      <protection locked="0"/>
    </xf>
    <xf numFmtId="0" fontId="8" fillId="0" borderId="64" xfId="0" applyFont="1" applyBorder="1"/>
    <xf numFmtId="3" fontId="13" fillId="0" borderId="0" xfId="0" applyNumberFormat="1" applyFont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6" fillId="5" borderId="36" xfId="0" applyFont="1" applyFill="1" applyBorder="1" applyAlignment="1">
      <alignment horizontal="right" vertical="center"/>
    </xf>
    <xf numFmtId="170" fontId="6" fillId="5" borderId="36" xfId="0" applyNumberFormat="1" applyFont="1" applyFill="1" applyBorder="1" applyAlignment="1">
      <alignment vertical="center"/>
    </xf>
    <xf numFmtId="164" fontId="6" fillId="5" borderId="9" xfId="0" applyNumberFormat="1" applyFont="1" applyFill="1" applyBorder="1" applyAlignment="1">
      <alignment vertical="center"/>
    </xf>
    <xf numFmtId="0" fontId="14" fillId="4" borderId="15" xfId="0" applyFont="1" applyFill="1" applyBorder="1" applyAlignment="1" applyProtection="1">
      <alignment vertical="center" wrapText="1"/>
      <protection locked="0"/>
    </xf>
    <xf numFmtId="43" fontId="14" fillId="4" borderId="0" xfId="1" applyFont="1" applyFill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/>
    </xf>
    <xf numFmtId="170" fontId="6" fillId="5" borderId="36" xfId="0" applyNumberFormat="1" applyFont="1" applyFill="1" applyBorder="1" applyAlignment="1">
      <alignment horizontal="right" vertical="center"/>
    </xf>
    <xf numFmtId="0" fontId="11" fillId="5" borderId="36" xfId="0" applyFont="1" applyFill="1" applyBorder="1" applyAlignment="1">
      <alignment horizontal="right" vertical="center"/>
    </xf>
    <xf numFmtId="164" fontId="6" fillId="5" borderId="9" xfId="0" applyNumberFormat="1" applyFont="1" applyFill="1" applyBorder="1" applyAlignment="1">
      <alignment horizontal="right" vertical="center"/>
    </xf>
    <xf numFmtId="171" fontId="6" fillId="5" borderId="36" xfId="0" applyNumberFormat="1" applyFont="1" applyFill="1" applyBorder="1" applyAlignment="1">
      <alignment horizontal="right" vertical="center"/>
    </xf>
    <xf numFmtId="171" fontId="6" fillId="5" borderId="36" xfId="0" applyNumberFormat="1" applyFont="1" applyFill="1" applyBorder="1" applyAlignment="1">
      <alignment vertical="center"/>
    </xf>
    <xf numFmtId="0" fontId="18" fillId="0" borderId="0" xfId="0" applyFont="1"/>
    <xf numFmtId="167" fontId="18" fillId="0" borderId="0" xfId="2" applyNumberFormat="1" applyFont="1"/>
    <xf numFmtId="168" fontId="18" fillId="0" borderId="0" xfId="1" applyNumberFormat="1" applyFont="1"/>
    <xf numFmtId="0" fontId="18" fillId="0" borderId="0" xfId="0" applyFont="1" applyAlignment="1">
      <alignment horizontal="center"/>
    </xf>
    <xf numFmtId="0" fontId="17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167" fontId="18" fillId="0" borderId="0" xfId="2" applyNumberFormat="1" applyFont="1" applyProtection="1">
      <protection locked="0"/>
    </xf>
    <xf numFmtId="0" fontId="18" fillId="0" borderId="0" xfId="0" applyFont="1" applyProtection="1">
      <protection locked="0"/>
    </xf>
    <xf numFmtId="168" fontId="18" fillId="0" borderId="0" xfId="1" applyNumberFormat="1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7" borderId="0" xfId="0" applyFont="1" applyFill="1"/>
    <xf numFmtId="0" fontId="17" fillId="0" borderId="60" xfId="0" applyFont="1" applyBorder="1" applyAlignment="1" applyProtection="1">
      <alignment horizontal="center" vertical="center"/>
      <protection locked="0"/>
    </xf>
    <xf numFmtId="0" fontId="17" fillId="0" borderId="58" xfId="0" applyFont="1" applyBorder="1" applyAlignment="1" applyProtection="1">
      <alignment horizontal="center" vertical="center" wrapText="1"/>
      <protection locked="0"/>
    </xf>
    <xf numFmtId="167" fontId="17" fillId="0" borderId="58" xfId="2" applyNumberFormat="1" applyFont="1" applyBorder="1" applyAlignment="1" applyProtection="1">
      <alignment horizontal="center" vertical="center" wrapText="1"/>
      <protection locked="0"/>
    </xf>
    <xf numFmtId="168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0" fillId="0" borderId="8" xfId="0" applyFont="1" applyBorder="1" applyAlignment="1" applyProtection="1">
      <alignment horizontal="left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167" fontId="20" fillId="0" borderId="5" xfId="2" applyNumberFormat="1" applyFont="1" applyBorder="1" applyAlignment="1" applyProtection="1">
      <alignment vertical="center"/>
      <protection locked="0"/>
    </xf>
    <xf numFmtId="168" fontId="22" fillId="5" borderId="5" xfId="1" applyNumberFormat="1" applyFont="1" applyFill="1" applyBorder="1" applyAlignment="1">
      <alignment vertical="center"/>
    </xf>
    <xf numFmtId="168" fontId="22" fillId="5" borderId="8" xfId="1" applyNumberFormat="1" applyFont="1" applyFill="1" applyBorder="1" applyAlignment="1">
      <alignment vertical="center"/>
    </xf>
    <xf numFmtId="0" fontId="20" fillId="3" borderId="53" xfId="0" applyFont="1" applyFill="1" applyBorder="1" applyAlignment="1" applyProtection="1">
      <alignment horizontal="center" vertical="center"/>
      <protection locked="0"/>
    </xf>
    <xf numFmtId="0" fontId="22" fillId="5" borderId="5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167" fontId="20" fillId="0" borderId="1" xfId="2" applyNumberFormat="1" applyFont="1" applyBorder="1" applyAlignment="1" applyProtection="1">
      <alignment vertical="center"/>
      <protection locked="0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22" fillId="5" borderId="29" xfId="0" applyFont="1" applyFill="1" applyBorder="1" applyAlignment="1">
      <alignment horizontal="center" vertical="center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1" fontId="20" fillId="0" borderId="30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22" fillId="5" borderId="3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Protection="1">
      <protection locked="0"/>
    </xf>
    <xf numFmtId="167" fontId="20" fillId="0" borderId="0" xfId="2" applyNumberFormat="1" applyFont="1" applyProtection="1">
      <protection locked="0"/>
    </xf>
    <xf numFmtId="168" fontId="20" fillId="0" borderId="0" xfId="1" applyNumberFormat="1" applyFont="1"/>
    <xf numFmtId="167" fontId="20" fillId="0" borderId="26" xfId="2" applyNumberFormat="1" applyFont="1" applyBorder="1" applyProtection="1">
      <protection locked="0"/>
    </xf>
    <xf numFmtId="168" fontId="20" fillId="0" borderId="15" xfId="1" applyNumberFormat="1" applyFont="1" applyBorder="1"/>
    <xf numFmtId="1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7" fillId="0" borderId="0" xfId="0" applyFont="1" applyAlignment="1" applyProtection="1">
      <alignment vertical="center" wrapText="1"/>
      <protection locked="0"/>
    </xf>
    <xf numFmtId="0" fontId="17" fillId="0" borderId="4" xfId="0" applyFont="1" applyBorder="1" applyAlignment="1" applyProtection="1">
      <alignment horizontal="centerContinuous" vertical="center"/>
      <protection locked="0"/>
    </xf>
    <xf numFmtId="0" fontId="17" fillId="0" borderId="14" xfId="0" applyFont="1" applyBorder="1" applyAlignment="1" applyProtection="1">
      <alignment horizontal="centerContinuous"/>
      <protection locked="0"/>
    </xf>
    <xf numFmtId="0" fontId="17" fillId="0" borderId="19" xfId="0" applyFont="1" applyBorder="1" applyAlignment="1" applyProtection="1">
      <alignment horizontal="centerContinuous" vertical="center"/>
      <protection locked="0"/>
    </xf>
    <xf numFmtId="0" fontId="17" fillId="0" borderId="6" xfId="0" applyFont="1" applyBorder="1" applyAlignment="1" applyProtection="1">
      <alignment horizontal="centerContinuous" vertical="center"/>
      <protection locked="0"/>
    </xf>
    <xf numFmtId="0" fontId="17" fillId="0" borderId="7" xfId="0" applyFont="1" applyBorder="1" applyAlignment="1" applyProtection="1">
      <alignment horizontal="centerContinuous"/>
      <protection locked="0"/>
    </xf>
    <xf numFmtId="168" fontId="17" fillId="0" borderId="4" xfId="1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20" fillId="0" borderId="3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167" fontId="20" fillId="0" borderId="2" xfId="2" applyNumberFormat="1" applyFont="1" applyBorder="1" applyAlignment="1" applyProtection="1">
      <alignment vertical="center"/>
      <protection locked="0"/>
    </xf>
    <xf numFmtId="168" fontId="22" fillId="5" borderId="15" xfId="1" applyNumberFormat="1" applyFont="1" applyFill="1" applyBorder="1" applyAlignment="1">
      <alignment vertical="center"/>
    </xf>
    <xf numFmtId="168" fontId="22" fillId="5" borderId="27" xfId="1" applyNumberFormat="1" applyFont="1" applyFill="1" applyBorder="1" applyAlignment="1">
      <alignment vertical="center"/>
    </xf>
    <xf numFmtId="0" fontId="20" fillId="0" borderId="31" xfId="0" applyFont="1" applyBorder="1" applyAlignment="1" applyProtection="1">
      <alignment horizontal="center" vertical="center"/>
      <protection locked="0"/>
    </xf>
    <xf numFmtId="168" fontId="20" fillId="0" borderId="26" xfId="1" applyNumberFormat="1" applyFont="1" applyBorder="1"/>
    <xf numFmtId="0" fontId="17" fillId="0" borderId="14" xfId="0" applyFont="1" applyBorder="1" applyAlignment="1" applyProtection="1">
      <alignment horizontal="centerContinuous" vertical="center"/>
      <protection locked="0"/>
    </xf>
    <xf numFmtId="168" fontId="17" fillId="0" borderId="6" xfId="1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Protection="1"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1" fontId="20" fillId="0" borderId="17" xfId="0" applyNumberFormat="1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17" xfId="0" applyFont="1" applyBorder="1" applyAlignment="1">
      <alignment horizontal="center"/>
    </xf>
    <xf numFmtId="0" fontId="17" fillId="0" borderId="7" xfId="0" applyFont="1" applyBorder="1" applyAlignment="1" applyProtection="1">
      <alignment horizontal="centerContinuous" vertical="center"/>
      <protection locked="0"/>
    </xf>
    <xf numFmtId="0" fontId="22" fillId="5" borderId="3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Continuous" vertical="center"/>
      <protection locked="0"/>
    </xf>
    <xf numFmtId="0" fontId="17" fillId="0" borderId="12" xfId="0" applyFont="1" applyBorder="1" applyAlignment="1" applyProtection="1">
      <alignment horizontal="centerContinuous" vertical="center"/>
      <protection locked="0"/>
    </xf>
    <xf numFmtId="0" fontId="17" fillId="0" borderId="11" xfId="0" applyFont="1" applyBorder="1" applyAlignment="1" applyProtection="1">
      <alignment horizontal="centerContinuous" vertical="center"/>
      <protection locked="0"/>
    </xf>
    <xf numFmtId="0" fontId="17" fillId="0" borderId="12" xfId="0" applyFont="1" applyBorder="1" applyAlignment="1" applyProtection="1">
      <alignment horizontal="centerContinuous"/>
      <protection locked="0"/>
    </xf>
    <xf numFmtId="0" fontId="17" fillId="0" borderId="48" xfId="0" applyFont="1" applyBorder="1" applyAlignment="1" applyProtection="1">
      <alignment horizontal="centerContinuous" vertical="center"/>
      <protection locked="0"/>
    </xf>
    <xf numFmtId="0" fontId="17" fillId="0" borderId="49" xfId="0" applyFont="1" applyBorder="1" applyAlignment="1" applyProtection="1">
      <alignment horizontal="centerContinuous" vertical="center"/>
      <protection locked="0"/>
    </xf>
    <xf numFmtId="168" fontId="17" fillId="0" borderId="18" xfId="1" applyNumberFormat="1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0" fontId="21" fillId="5" borderId="50" xfId="0" applyFont="1" applyFill="1" applyBorder="1" applyAlignment="1">
      <alignment horizontal="left" vertical="center"/>
    </xf>
    <xf numFmtId="0" fontId="21" fillId="5" borderId="51" xfId="0" applyFont="1" applyFill="1" applyBorder="1" applyAlignment="1">
      <alignment vertical="center"/>
    </xf>
    <xf numFmtId="167" fontId="21" fillId="5" borderId="51" xfId="0" applyNumberFormat="1" applyFont="1" applyFill="1" applyBorder="1" applyAlignment="1">
      <alignment horizontal="center" vertical="center"/>
    </xf>
    <xf numFmtId="168" fontId="21" fillId="5" borderId="51" xfId="0" applyNumberFormat="1" applyFont="1" applyFill="1" applyBorder="1" applyAlignment="1">
      <alignment horizontal="center" vertical="center"/>
    </xf>
    <xf numFmtId="168" fontId="21" fillId="5" borderId="52" xfId="0" applyNumberFormat="1" applyFont="1" applyFill="1" applyBorder="1" applyAlignment="1">
      <alignment horizontal="center"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167" fontId="22" fillId="4" borderId="14" xfId="2" applyNumberFormat="1" applyFont="1" applyFill="1" applyBorder="1" applyProtection="1">
      <protection locked="0"/>
    </xf>
    <xf numFmtId="0" fontId="23" fillId="3" borderId="33" xfId="0" applyFont="1" applyFill="1" applyBorder="1" applyAlignment="1" applyProtection="1">
      <alignment vertical="center"/>
      <protection locked="0"/>
    </xf>
    <xf numFmtId="167" fontId="17" fillId="0" borderId="43" xfId="2" applyNumberFormat="1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21" fillId="5" borderId="42" xfId="0" applyFont="1" applyFill="1" applyBorder="1" applyAlignment="1" applyProtection="1">
      <alignment vertical="center"/>
      <protection locked="0"/>
    </xf>
    <xf numFmtId="167" fontId="17" fillId="0" borderId="34" xfId="2" applyNumberFormat="1" applyFont="1" applyBorder="1" applyAlignment="1" applyProtection="1">
      <alignment horizontal="left" vertical="center"/>
      <protection locked="0"/>
    </xf>
    <xf numFmtId="0" fontId="19" fillId="0" borderId="0" xfId="0" applyFont="1" applyProtection="1">
      <protection locked="0"/>
    </xf>
    <xf numFmtId="168" fontId="19" fillId="0" borderId="0" xfId="1" applyNumberFormat="1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170" fontId="17" fillId="3" borderId="42" xfId="0" applyNumberFormat="1" applyFont="1" applyFill="1" applyBorder="1" applyAlignment="1" applyProtection="1">
      <alignment vertical="center"/>
      <protection locked="0"/>
    </xf>
    <xf numFmtId="169" fontId="18" fillId="0" borderId="0" xfId="0" applyNumberFormat="1" applyFont="1" applyProtection="1">
      <protection locked="0"/>
    </xf>
    <xf numFmtId="166" fontId="22" fillId="5" borderId="42" xfId="2" applyNumberFormat="1" applyFont="1" applyFill="1" applyBorder="1" applyAlignment="1">
      <alignment vertical="center"/>
    </xf>
    <xf numFmtId="0" fontId="22" fillId="5" borderId="42" xfId="0" applyFont="1" applyFill="1" applyBorder="1" applyAlignment="1">
      <alignment horizontal="right" vertical="center"/>
    </xf>
    <xf numFmtId="167" fontId="17" fillId="0" borderId="34" xfId="2" applyNumberFormat="1" applyFont="1" applyBorder="1" applyAlignment="1" applyProtection="1">
      <alignment horizontal="left" vertical="center" wrapText="1"/>
      <protection locked="0"/>
    </xf>
    <xf numFmtId="164" fontId="17" fillId="3" borderId="41" xfId="0" applyNumberFormat="1" applyFont="1" applyFill="1" applyBorder="1" applyAlignment="1" applyProtection="1">
      <alignment vertical="center"/>
      <protection locked="0"/>
    </xf>
    <xf numFmtId="167" fontId="17" fillId="0" borderId="35" xfId="2" applyNumberFormat="1" applyFont="1" applyBorder="1" applyAlignment="1" applyProtection="1">
      <alignment horizontal="left" vertical="center"/>
      <protection locked="0"/>
    </xf>
    <xf numFmtId="167" fontId="20" fillId="0" borderId="0" xfId="2" applyNumberFormat="1" applyFont="1"/>
    <xf numFmtId="0" fontId="19" fillId="0" borderId="0" xfId="0" applyFont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17" fillId="8" borderId="0" xfId="0" applyFont="1" applyFill="1" applyAlignment="1" applyProtection="1">
      <alignment vertical="center"/>
      <protection locked="0"/>
    </xf>
    <xf numFmtId="0" fontId="17" fillId="8" borderId="0" xfId="0" applyFont="1" applyFill="1" applyAlignment="1" applyProtection="1">
      <alignment vertical="center" wrapText="1"/>
      <protection locked="0"/>
    </xf>
    <xf numFmtId="0" fontId="17" fillId="8" borderId="4" xfId="0" applyFont="1" applyFill="1" applyBorder="1" applyAlignment="1" applyProtection="1">
      <alignment horizontal="centerContinuous" vertical="center"/>
      <protection locked="0"/>
    </xf>
    <xf numFmtId="0" fontId="17" fillId="8" borderId="14" xfId="0" applyFont="1" applyFill="1" applyBorder="1" applyAlignment="1" applyProtection="1">
      <alignment horizontal="centerContinuous"/>
      <protection locked="0"/>
    </xf>
    <xf numFmtId="0" fontId="17" fillId="8" borderId="19" xfId="0" applyFont="1" applyFill="1" applyBorder="1" applyAlignment="1" applyProtection="1">
      <alignment horizontal="centerContinuous" vertical="center"/>
      <protection locked="0"/>
    </xf>
    <xf numFmtId="0" fontId="17" fillId="8" borderId="6" xfId="0" applyFont="1" applyFill="1" applyBorder="1" applyAlignment="1" applyProtection="1">
      <alignment horizontal="centerContinuous" vertical="center"/>
      <protection locked="0"/>
    </xf>
    <xf numFmtId="0" fontId="17" fillId="8" borderId="7" xfId="0" applyFont="1" applyFill="1" applyBorder="1" applyAlignment="1" applyProtection="1">
      <alignment horizontal="centerContinuous"/>
      <protection locked="0"/>
    </xf>
    <xf numFmtId="168" fontId="17" fillId="8" borderId="4" xfId="1" applyNumberFormat="1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Protection="1">
      <protection locked="0"/>
    </xf>
    <xf numFmtId="0" fontId="20" fillId="8" borderId="0" xfId="0" applyFont="1" applyFill="1" applyAlignment="1" applyProtection="1">
      <alignment horizontal="center"/>
      <protection locked="0"/>
    </xf>
    <xf numFmtId="0" fontId="18" fillId="8" borderId="0" xfId="0" applyFont="1" applyFill="1"/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 applyProtection="1">
      <alignment horizontal="left" vertical="center" wrapText="1"/>
      <protection locked="0"/>
    </xf>
    <xf numFmtId="0" fontId="28" fillId="0" borderId="3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/>
      <protection locked="0"/>
    </xf>
    <xf numFmtId="0" fontId="28" fillId="0" borderId="3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 wrapText="1"/>
      <protection locked="0"/>
    </xf>
    <xf numFmtId="0" fontId="24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168" fontId="28" fillId="0" borderId="40" xfId="1" applyNumberFormat="1" applyFont="1" applyBorder="1" applyAlignment="1" applyProtection="1">
      <alignment horizontal="left" vertical="center" wrapText="1"/>
      <protection locked="0"/>
    </xf>
    <xf numFmtId="168" fontId="28" fillId="0" borderId="29" xfId="1" applyNumberFormat="1" applyFont="1" applyBorder="1" applyAlignment="1" applyProtection="1">
      <alignment horizontal="left" vertical="center" wrapText="1"/>
      <protection locked="0"/>
    </xf>
    <xf numFmtId="168" fontId="28" fillId="0" borderId="32" xfId="1" applyNumberFormat="1" applyFont="1" applyBorder="1" applyAlignment="1" applyProtection="1">
      <alignment horizontal="left" vertical="center" wrapText="1"/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>
      <alignment horizontal="center"/>
    </xf>
    <xf numFmtId="0" fontId="17" fillId="8" borderId="19" xfId="0" applyFont="1" applyFill="1" applyBorder="1" applyAlignment="1" applyProtection="1">
      <alignment horizontal="center" vertical="center"/>
      <protection locked="0"/>
    </xf>
    <xf numFmtId="0" fontId="17" fillId="8" borderId="14" xfId="0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20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vertical="center" textRotation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92D05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92D05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92D05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92D05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92D05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92D05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vertical="center" textRotation="0" indent="0" justifyLastLine="0" shrinkToFit="0" readingOrder="0"/>
    </dxf>
    <dxf>
      <border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</dxf>
    <dxf>
      <border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 outline="0">
        <right style="thin">
          <color indexed="64"/>
        </right>
        <bottom style="thin">
          <color indexed="64"/>
        </bottom>
      </border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vertical="center" textRotation="0" indent="0" justifyLastLine="0" shrinkToFit="0" readingOrder="0"/>
    </dxf>
    <dxf>
      <border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7" formatCode="_-&quot;$&quot;* #,##0_-;\-&quot;$&quot;* #,##0_-;_-&quot;$&quot;* &quot;-&quot;??_-;_-@_-"/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medium">
          <color indexed="64"/>
        </right>
      </border>
    </dxf>
    <dxf>
      <font>
        <outline val="0"/>
        <shadow val="0"/>
        <u val="none"/>
        <vertAlign val="baseline"/>
        <sz val="18"/>
      </font>
      <alignment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theme="4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outline val="0"/>
        <shadow val="0"/>
        <u val="none"/>
        <vertAlign val="baseline"/>
        <sz val="18"/>
      </font>
      <alignment vertical="center" textRotation="0" indent="0" justifyLastLine="0" shrinkToFit="0" readingOrder="0"/>
    </dxf>
    <dxf>
      <border outline="0">
        <right style="thin">
          <color indexed="64"/>
        </right>
        <bottom style="thin">
          <color indexed="64"/>
        </bottom>
      </border>
    </dxf>
    <dxf>
      <font>
        <outline val="0"/>
        <shadow val="0"/>
        <u val="none"/>
        <vertAlign val="baseline"/>
        <sz val="18"/>
      </font>
      <alignment vertical="center" textRotation="0" indent="0" justifyLastLine="0" shrinkToFit="0" readingOrder="0"/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thin">
          <color indexed="64"/>
        </right>
        <bottom style="thin">
          <color indexed="64"/>
        </bottom>
      </border>
    </dxf>
    <dxf>
      <font>
        <outline val="0"/>
        <shadow val="0"/>
        <u val="none"/>
        <vertAlign val="baseline"/>
        <sz val="18"/>
      </font>
      <alignment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8"/>
        <color theme="0"/>
        <name val="Arial"/>
        <scheme val="none"/>
      </font>
      <fill>
        <patternFill patternType="solid">
          <fgColor indexed="64"/>
          <bgColor rgb="FF070CC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168" formatCode="_-* #,##0_-;\-* #,##0_-;_-* &quot;-&quot;??_-;_-@_-"/>
      <fill>
        <patternFill patternType="solid">
          <fgColor indexed="64"/>
          <bgColor rgb="FF070CC9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7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8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Arial"/>
        <scheme val="none"/>
      </font>
      <border diagonalUp="0" diagonalDown="0" outline="0">
        <left style="medium">
          <color theme="0"/>
        </left>
        <right style="medium">
          <color theme="0"/>
        </right>
        <top/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</dxfs>
  <tableStyles count="0" defaultTableStyle="TableStyleMedium2" defaultPivotStyle="PivotStyleLight16"/>
  <colors>
    <mruColors>
      <color rgb="FF4F81BD"/>
      <color rgb="FF070CC9"/>
      <color rgb="FFF8A968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Renewable_Energy" displayName="Renewable_Energy" ref="A3:O9" totalsRowShown="0" headerRowDxfId="205" dataDxfId="203" headerRowBorderDxfId="204" tableBorderDxfId="202" totalsRowBorderDxfId="201">
  <autoFilter ref="A3:O9" xr:uid="{00000000-0009-0000-0100-000006000000}"/>
  <tableColumns count="15">
    <tableColumn id="1" xr3:uid="{00000000-0010-0000-0000-000001000000}" name="Type of Renewable Energy" dataDxfId="200"/>
    <tableColumn id="2" xr3:uid="{00000000-0010-0000-0000-000002000000}" name="Define" dataDxfId="199"/>
    <tableColumn id="3" xr3:uid="{00000000-0010-0000-0000-000003000000}" name="Number of existing systems _x000a_in asset portfolio (owned)" dataDxfId="198"/>
    <tableColumn id="4" xr3:uid="{00000000-0010-0000-0000-000004000000}" name="Fiscal Year 2018-2019" dataDxfId="197"/>
    <tableColumn id="5" xr3:uid="{00000000-0010-0000-0000-000005000000}" name="Fiscal Year 2019-2020" dataDxfId="196"/>
    <tableColumn id="6" xr3:uid="{00000000-0010-0000-0000-000006000000}" name="Fiscal Year 2020-2021" dataDxfId="195"/>
    <tableColumn id="7" xr3:uid="{00000000-0010-0000-0000-000007000000}" name="Fiscal Year 2021-2022" dataDxfId="194"/>
    <tableColumn id="8" xr3:uid="{00000000-0010-0000-0000-000008000000}" name="Fiscal Year 2022-2023" dataDxfId="193"/>
    <tableColumn id="9" xr3:uid="{00000000-0010-0000-0000-000009000000}" name="Fiscal Year _x000a_2018-20192" dataDxfId="192"/>
    <tableColumn id="10" xr3:uid="{00000000-0010-0000-0000-00000A000000}" name="Fiscal Year 2019-20202" dataDxfId="191"/>
    <tableColumn id="11" xr3:uid="{00000000-0010-0000-0000-00000B000000}" name="Fiscal Year 2020-20212" dataDxfId="190"/>
    <tableColumn id="12" xr3:uid="{00000000-0010-0000-0000-00000C000000}" name="Fiscal Year 2021-20222" dataDxfId="189"/>
    <tableColumn id="13" xr3:uid="{00000000-0010-0000-0000-00000D000000}" name="Fiscal Year _x000a_2022-20232" dataDxfId="188"/>
    <tableColumn id="14" xr3:uid="{00000000-0010-0000-0000-00000E000000}" name="Total Size _x000a_(kW)" dataDxfId="187"/>
    <tableColumn id="15" xr3:uid="{00000000-0010-0000-0000-00000F000000}" name="Actual  or Estimated _x000a_Generation (ekWh)" dataDxfId="186">
      <calculatedColumnFormula>SUM(I4:M4)</calculatedColumnFormula>
    </tableColumn>
  </tableColumns>
  <tableStyleInfo name="TableStyleMedium1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raining_and_Education" displayName="Training_and_Education" ref="A4:P13" totalsRowShown="0" headerRowDxfId="33" dataDxfId="31" headerRowBorderDxfId="32">
  <autoFilter ref="A4:P13" xr:uid="{00000000-0009-0000-0100-000012000000}"/>
  <tableColumns count="16">
    <tableColumn id="1" xr3:uid="{00000000-0010-0000-0900-000001000000}" name="Training and Education" dataDxfId="30"/>
    <tableColumn id="2" xr3:uid="{00000000-0010-0000-0900-000002000000}" name="Quantity of Time that Measure will be in place     (years)" dataDxfId="29"/>
    <tableColumn id="3" xr3:uid="{00000000-0010-0000-0900-000003000000}" name="Estimated Cost of Implementation" dataDxfId="28" dataCellStyle="Currency"/>
    <tableColumn id="4" xr3:uid="{00000000-0010-0000-0900-000004000000}" name="Estimated Annual Energy Savings from all projects (ekWh)" dataDxfId="27" dataCellStyle="Comma"/>
    <tableColumn id="5" xr3:uid="{00000000-0010-0000-0900-000005000000}" name="Estimated Cost of Implementation2" dataDxfId="26" dataCellStyle="Currency"/>
    <tableColumn id="6" xr3:uid="{00000000-0010-0000-0900-000006000000}" name="Estimated Annual Energy Savings from all projects (ekWh)3" dataDxfId="25" dataCellStyle="Comma"/>
    <tableColumn id="7" xr3:uid="{00000000-0010-0000-0900-000007000000}" name="Estimated Cost of Implementation4" dataDxfId="24" dataCellStyle="Currency"/>
    <tableColumn id="8" xr3:uid="{00000000-0010-0000-0900-000008000000}" name="Estimated Annual Energy Savings from all projects (ekWh)5" dataDxfId="23" dataCellStyle="Comma"/>
    <tableColumn id="9" xr3:uid="{00000000-0010-0000-0900-000009000000}" name="Estimated Cost of Implementation6" dataDxfId="22" dataCellStyle="Currency"/>
    <tableColumn id="10" xr3:uid="{00000000-0010-0000-0900-00000A000000}" name="Estimated Annual Energy Savings from all projects (ekWh)7" dataDxfId="21" dataCellStyle="Comma"/>
    <tableColumn id="11" xr3:uid="{00000000-0010-0000-0900-00000B000000}" name="Estimated Cost of Implementation8" dataDxfId="20" dataCellStyle="Currency"/>
    <tableColumn id="12" xr3:uid="{00000000-0010-0000-0900-00000C000000}" name="Estimated Annual Energy Savings from all projects (ekWh)9" dataDxfId="19" dataCellStyle="Comma"/>
    <tableColumn id="13" xr3:uid="{00000000-0010-0000-0900-00000D000000}" name="Estimated Total Accumulated Energy Savings  (ekWh)" dataDxfId="18" dataCellStyle="Comma"/>
    <tableColumn id="14" xr3:uid="{00000000-0010-0000-0900-00000E000000}" name="Energy Payback Period" dataDxfId="17"/>
    <tableColumn id="15" xr3:uid="{00000000-0010-0000-0900-00000F000000}" name="% related to Electricity" dataDxfId="16"/>
    <tableColumn id="16" xr3:uid="{00000000-0010-0000-0900-000010000000}" name="% related to Natural Gas" dataDxfId="15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Conservation_Goal" displayName="Conservation_Goal" ref="B11:L18" totalsRowShown="0" headerRowDxfId="14" dataDxfId="12" headerRowBorderDxfId="13" tableBorderDxfId="11" dataCellStyle="Comma">
  <autoFilter ref="B11:L18" xr:uid="{00000000-0009-0000-0100-000013000000}"/>
  <tableColumns count="11">
    <tableColumn id="1" xr3:uid="{00000000-0010-0000-0A00-000001000000}" name="Estimated Cost of Implementation" dataDxfId="10"/>
    <tableColumn id="2" xr3:uid="{00000000-0010-0000-0A00-000002000000}" name="Estimated Annual Energy Savings from all projects (ekWh)" dataDxfId="9" dataCellStyle="Comma"/>
    <tableColumn id="3" xr3:uid="{00000000-0010-0000-0A00-000003000000}" name="Estimated Cost of Implementation2" dataDxfId="8"/>
    <tableColumn id="4" xr3:uid="{00000000-0010-0000-0A00-000004000000}" name="Estimated Annual Energy Savings from all projects (ekWh)3" dataDxfId="7" dataCellStyle="Comma"/>
    <tableColumn id="5" xr3:uid="{00000000-0010-0000-0A00-000005000000}" name="Estimated Cost of Implementation4" dataDxfId="6"/>
    <tableColumn id="6" xr3:uid="{00000000-0010-0000-0A00-000006000000}" name="Estimated Annual Energy Savings from all projects (ekWh)5" dataDxfId="5" dataCellStyle="Comma"/>
    <tableColumn id="7" xr3:uid="{00000000-0010-0000-0A00-000007000000}" name="Estimated Cost of Implementation6" dataDxfId="4"/>
    <tableColumn id="8" xr3:uid="{00000000-0010-0000-0A00-000008000000}" name="Estimated Annual Energy Savings from all projects (ekWh)7" dataDxfId="3" dataCellStyle="Comma"/>
    <tableColumn id="9" xr3:uid="{00000000-0010-0000-0A00-000009000000}" name="Estimated Cost of Implementation8" dataDxfId="2"/>
    <tableColumn id="10" xr3:uid="{00000000-0010-0000-0A00-00000A000000}" name="Estimated Annual Energy Savings from all projects (ekWh)9" dataDxfId="1" dataCellStyle="Comma"/>
    <tableColumn id="11" xr3:uid="{00000000-0010-0000-0A00-00000B000000}" name="Estimated Total Accumulated Energy Savings  (ekWh)" dataDxfId="0" dataCellStyle="Comma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Lighting" displayName="Lighting" ref="A4:P8" totalsRowShown="0" headerRowDxfId="185" dataDxfId="184" tableBorderDxfId="183">
  <autoFilter ref="A4:P8" xr:uid="{00000000-0009-0000-0100-000008000000}"/>
  <tableColumns count="16">
    <tableColumn id="1" xr3:uid="{00000000-0010-0000-0100-000001000000}" name=" Lighting" dataDxfId="182"/>
    <tableColumn id="2" xr3:uid="{00000000-0010-0000-0100-000002000000}" name="Quantity of Time that Measure will be in place (years)" dataDxfId="181"/>
    <tableColumn id="3" xr3:uid="{00000000-0010-0000-0100-000003000000}" name="Estimated Cost of Implementation" dataDxfId="180" dataCellStyle="Currency"/>
    <tableColumn id="4" xr3:uid="{00000000-0010-0000-0100-000004000000}" name="Estimated Annual Energy Savings from all projects (ekWh)" dataDxfId="179" dataCellStyle="Comma">
      <calculatedColumnFormula>+(C5/N5)/(($B$54*O5/100)+($B$55*P5/100))</calculatedColumnFormula>
    </tableColumn>
    <tableColumn id="5" xr3:uid="{00000000-0010-0000-0100-000005000000}" name="Estimated Cost of Implementation2" dataDxfId="178" dataCellStyle="Currency"/>
    <tableColumn id="6" xr3:uid="{00000000-0010-0000-0100-000006000000}" name="Estimated Annual Energy Savings from all projects (ekWh)3" dataDxfId="177" dataCellStyle="Comma">
      <calculatedColumnFormula>+(E5/N5)/(($B$54*O5/100)+($B$55*P5/100))</calculatedColumnFormula>
    </tableColumn>
    <tableColumn id="7" xr3:uid="{00000000-0010-0000-0100-000007000000}" name="Estimated Cost of Implementation4" dataDxfId="176" dataCellStyle="Currency"/>
    <tableColumn id="8" xr3:uid="{00000000-0010-0000-0100-000008000000}" name="Estimated Annual Energy Savings from all projects (ekWh)5" dataDxfId="175" dataCellStyle="Comma">
      <calculatedColumnFormula>+(G5/N5)/(($B$54*O5/100)+($B$55*P5/100))</calculatedColumnFormula>
    </tableColumn>
    <tableColumn id="9" xr3:uid="{00000000-0010-0000-0100-000009000000}" name="Estimated Cost of Implementation6" dataDxfId="174" dataCellStyle="Currency"/>
    <tableColumn id="10" xr3:uid="{00000000-0010-0000-0100-00000A000000}" name="Estimated Annual Energy Savings from all projects (ekWh)7" dataDxfId="173" dataCellStyle="Comma">
      <calculatedColumnFormula>+(I5/N5)/(($B$54*O5/100)+($B$55*P5/100))</calculatedColumnFormula>
    </tableColumn>
    <tableColumn id="11" xr3:uid="{00000000-0010-0000-0100-00000B000000}" name="Estimated Cost of Implementation8" dataDxfId="172" dataCellStyle="Currency"/>
    <tableColumn id="12" xr3:uid="{00000000-0010-0000-0100-00000C000000}" name="Estimated Annual Energy Saving (ekWh)9" dataDxfId="171" dataCellStyle="Comma">
      <calculatedColumnFormula>+(K5/N5)/(($B$54*O5/100)+($B$55*P5/100))</calculatedColumnFormula>
    </tableColumn>
    <tableColumn id="13" xr3:uid="{00000000-0010-0000-0100-00000D000000}" name="Estimated Total Accumulated Energy Savings (ekWh)" dataDxfId="170" dataCellStyle="Comma">
      <calculatedColumnFormula>+(D5*5)+(F5*4)+(H5*3)+(J5*2)+L5</calculatedColumnFormula>
    </tableColumn>
    <tableColumn id="14" xr3:uid="{00000000-0010-0000-0100-00000E000000}" name="Energy Payback Period" dataDxfId="169"/>
    <tableColumn id="15" xr3:uid="{00000000-0010-0000-0100-00000F000000}" name="% related to Electricity" dataDxfId="168"/>
    <tableColumn id="16" xr3:uid="{00000000-0010-0000-0100-000010000000}" name="% related to Natural Gas" dataDxfId="167">
      <calculatedColumnFormula>100-O5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Quantity of Time that Measure will be in place (years)" altTextSummary="These are the default values for the quantity of time that measure will be in place (years)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HVAC" displayName="HVAC" ref="A11:P27" totalsRowShown="0" headerRowDxfId="166" dataDxfId="164" headerRowBorderDxfId="165" tableBorderDxfId="163">
  <autoFilter ref="A11:P27" xr:uid="{00000000-0009-0000-0100-000009000000}"/>
  <tableColumns count="16">
    <tableColumn id="1" xr3:uid="{00000000-0010-0000-0200-000001000000}" name="H.V.A.C." dataDxfId="162"/>
    <tableColumn id="2" xr3:uid="{00000000-0010-0000-0200-000002000000}" name="Quantity of Time that Measure will be in place" dataDxfId="161"/>
    <tableColumn id="3" xr3:uid="{00000000-0010-0000-0200-000003000000}" name="Estimated Cost of Implementation" dataDxfId="160" dataCellStyle="Currency"/>
    <tableColumn id="4" xr3:uid="{00000000-0010-0000-0200-000004000000}" name="Estimated Annual Energy Savings from all projects (ekWh)" dataDxfId="159" dataCellStyle="Comma">
      <calculatedColumnFormula>+(C12/N12)/(($B$54*O12/100)+($B$55*P12/100))</calculatedColumnFormula>
    </tableColumn>
    <tableColumn id="5" xr3:uid="{00000000-0010-0000-0200-000005000000}" name="Estimated Cost of Implementation2" dataDxfId="158" dataCellStyle="Currency"/>
    <tableColumn id="6" xr3:uid="{00000000-0010-0000-0200-000006000000}" name="Estimated Annual Energy Savings from all projects (ekWh)3" dataDxfId="157" dataCellStyle="Comma">
      <calculatedColumnFormula>+(E12/N12)/(($B$54*O12/100)+($B$55*P12/100))</calculatedColumnFormula>
    </tableColumn>
    <tableColumn id="7" xr3:uid="{00000000-0010-0000-0200-000007000000}" name="Estimated Cost of Implementation4" dataDxfId="156" dataCellStyle="Currency"/>
    <tableColumn id="8" xr3:uid="{00000000-0010-0000-0200-000008000000}" name="Estimated Annual Energy Savings from all projects (ekWh)5" dataDxfId="155" dataCellStyle="Comma">
      <calculatedColumnFormula>+(G12/N12)/(($B$54*O12/100)+($B$55*P12/100))</calculatedColumnFormula>
    </tableColumn>
    <tableColumn id="9" xr3:uid="{00000000-0010-0000-0200-000009000000}" name="Estimated Cost of Implementation6" dataDxfId="154" dataCellStyle="Currency"/>
    <tableColumn id="10" xr3:uid="{00000000-0010-0000-0200-00000A000000}" name="Estimated Annual Energy Savings from all projects (ekWh)7" dataDxfId="153" dataCellStyle="Comma">
      <calculatedColumnFormula>+(I12/N12)/(($B$54*O12/100)+($B$55*P12/100))</calculatedColumnFormula>
    </tableColumn>
    <tableColumn id="11" xr3:uid="{00000000-0010-0000-0200-00000B000000}" name="Estimated Cost of Implementation8" dataDxfId="152" dataCellStyle="Currency"/>
    <tableColumn id="12" xr3:uid="{00000000-0010-0000-0200-00000C000000}" name="Estimated Annual Energy Savings from all projects (ekWh)9" dataDxfId="151" dataCellStyle="Comma">
      <calculatedColumnFormula>+(K12/N12)/(($B$54*O12/100)+($B$55*P12/100))</calculatedColumnFormula>
    </tableColumn>
    <tableColumn id="13" xr3:uid="{00000000-0010-0000-0200-00000D000000}" name="Estimated Total Accumulated Energy Savings  (ekWh)" dataDxfId="150" dataCellStyle="Comma">
      <calculatedColumnFormula>+(D12*5)+(F12*4)+(H12*3)+(J12*2)+L12</calculatedColumnFormula>
    </tableColumn>
    <tableColumn id="14" xr3:uid="{00000000-0010-0000-0200-00000E000000}" name="Energy Payback Period" dataDxfId="149"/>
    <tableColumn id="15" xr3:uid="{00000000-0010-0000-0200-00000F000000}" name="% related to Electricity" dataDxfId="148"/>
    <tableColumn id="16" xr3:uid="{00000000-0010-0000-0200-000010000000}" name="% related to Natural Gas" dataDxfId="147">
      <calculatedColumnFormula>100-O12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Controls" displayName="Controls" ref="A30:P35" totalsRowShown="0" headerRowDxfId="146" dataDxfId="144" headerRowBorderDxfId="145" tableBorderDxfId="143">
  <autoFilter ref="A30:P35" xr:uid="{00000000-0009-0000-0100-00000A000000}"/>
  <tableColumns count="16">
    <tableColumn id="1" xr3:uid="{00000000-0010-0000-0300-000001000000}" name="Controls" dataDxfId="142"/>
    <tableColumn id="2" xr3:uid="{00000000-0010-0000-0300-000002000000}" name="Quantity of Time that Measure will be in place" dataDxfId="141"/>
    <tableColumn id="3" xr3:uid="{00000000-0010-0000-0300-000003000000}" name="Estimated Cost of Implementation" dataDxfId="140" dataCellStyle="Currency"/>
    <tableColumn id="4" xr3:uid="{00000000-0010-0000-0300-000004000000}" name="Estimated Annual Energy Savings from all projects (ekWh)" dataDxfId="139" dataCellStyle="Comma">
      <calculatedColumnFormula>+(C31/N31)/(($B$54*O31/100)+($B$55*P31/100))</calculatedColumnFormula>
    </tableColumn>
    <tableColumn id="5" xr3:uid="{00000000-0010-0000-0300-000005000000}" name="Estimated Cost of Implementation2" dataDxfId="138" dataCellStyle="Currency"/>
    <tableColumn id="6" xr3:uid="{00000000-0010-0000-0300-000006000000}" name="Estimated Annual Energy Savings from all projects (ekWh)3" dataDxfId="137" dataCellStyle="Comma">
      <calculatedColumnFormula>+(E31/N31)/(($B$54*O31/100)+($B$55*P31/100))</calculatedColumnFormula>
    </tableColumn>
    <tableColumn id="7" xr3:uid="{00000000-0010-0000-0300-000007000000}" name="Estimated Cost of Implementation4" dataDxfId="136" dataCellStyle="Currency"/>
    <tableColumn id="8" xr3:uid="{00000000-0010-0000-0300-000008000000}" name="Estimated Annual Energy Savings from all projects (ekWh)5" dataDxfId="135" dataCellStyle="Comma">
      <calculatedColumnFormula>+(G31/N31)/(($B$54*O31/100)+($B$55*P31/100))</calculatedColumnFormula>
    </tableColumn>
    <tableColumn id="9" xr3:uid="{00000000-0010-0000-0300-000009000000}" name="Estimated Cost of Implementation6" dataDxfId="134" dataCellStyle="Currency"/>
    <tableColumn id="10" xr3:uid="{00000000-0010-0000-0300-00000A000000}" name="Estimated Annual Energy Savings from all projects (ekWh)7" dataDxfId="133" dataCellStyle="Comma">
      <calculatedColumnFormula>+(I31/N31)/(($B$54*O31/100)+($B$55*P31/100))</calculatedColumnFormula>
    </tableColumn>
    <tableColumn id="11" xr3:uid="{00000000-0010-0000-0300-00000B000000}" name="Estimated Cost of Implementation8" dataDxfId="132" dataCellStyle="Currency"/>
    <tableColumn id="12" xr3:uid="{00000000-0010-0000-0300-00000C000000}" name="Estimated Annual Energy Savings from all projects (ekWh)9" dataDxfId="131" dataCellStyle="Comma">
      <calculatedColumnFormula>+(K31/N31)/(($B$54*O31/100)+($B$55*P31/100))</calculatedColumnFormula>
    </tableColumn>
    <tableColumn id="13" xr3:uid="{00000000-0010-0000-0300-00000D000000}" name="Estimated Total Accumulated Energy Savings  (ekWh)" dataDxfId="130" dataCellStyle="Comma">
      <calculatedColumnFormula>+(D31*5)+(F31*4)+(H31*3)+(J31*2)+L31</calculatedColumnFormula>
    </tableColumn>
    <tableColumn id="14" xr3:uid="{00000000-0010-0000-0300-00000E000000}" name="Energy Payback Period" dataDxfId="129"/>
    <tableColumn id="15" xr3:uid="{00000000-0010-0000-0300-00000F000000}" name="% related to Electricity" dataDxfId="128"/>
    <tableColumn id="16" xr3:uid="{00000000-0010-0000-0300-000010000000}" name="% related to Natural Gas" dataDxfId="127">
      <calculatedColumnFormula>100-O31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Building_Envelope" displayName="Building_Envelope" ref="A38:P45" totalsRowShown="0" headerRowDxfId="126" dataDxfId="124" headerRowBorderDxfId="125" tableBorderDxfId="123">
  <autoFilter ref="A38:P45" xr:uid="{00000000-0009-0000-0100-00000D000000}"/>
  <tableColumns count="16">
    <tableColumn id="1" xr3:uid="{00000000-0010-0000-0400-000001000000}" name="Building Envelope" dataDxfId="122"/>
    <tableColumn id="2" xr3:uid="{00000000-0010-0000-0400-000002000000}" name="Quantity of Time that Measure will be in place" dataDxfId="121"/>
    <tableColumn id="3" xr3:uid="{00000000-0010-0000-0400-000003000000}" name="Estimated Cost of Implementation" dataDxfId="120" dataCellStyle="Currency"/>
    <tableColumn id="4" xr3:uid="{00000000-0010-0000-0400-000004000000}" name="Estimated Annual Energy Savings from all projects (ekWh)" dataDxfId="119" dataCellStyle="Comma">
      <calculatedColumnFormula>+(C39/N39)/(($B$54*O39/100)+($B$55*P39/100))</calculatedColumnFormula>
    </tableColumn>
    <tableColumn id="5" xr3:uid="{00000000-0010-0000-0400-000005000000}" name="Estimated Cost of Implementation2" dataDxfId="118" dataCellStyle="Currency"/>
    <tableColumn id="6" xr3:uid="{00000000-0010-0000-0400-000006000000}" name="Estimated Annual Energy Savings from all projects (ekWh)3" dataDxfId="117" dataCellStyle="Comma">
      <calculatedColumnFormula>+(E39/N39)/(($B$54*O39/100)+($B$55*P39/100))</calculatedColumnFormula>
    </tableColumn>
    <tableColumn id="7" xr3:uid="{00000000-0010-0000-0400-000007000000}" name="Estimated Cost of Implementation4" dataDxfId="116" dataCellStyle="Currency"/>
    <tableColumn id="8" xr3:uid="{00000000-0010-0000-0400-000008000000}" name="Estimated Annual Energy Savings from all projects (ekWh)5" dataDxfId="115" dataCellStyle="Comma">
      <calculatedColumnFormula>+(G39/N39)/(($B$54*O39/100)+($B$55*P39/100))</calculatedColumnFormula>
    </tableColumn>
    <tableColumn id="9" xr3:uid="{00000000-0010-0000-0400-000009000000}" name="Estimated Cost of Implementation6" dataDxfId="114" dataCellStyle="Currency"/>
    <tableColumn id="10" xr3:uid="{00000000-0010-0000-0400-00000A000000}" name="Estimated Annual Energy Savings from all projects (ekWh)7" dataDxfId="113" dataCellStyle="Comma">
      <calculatedColumnFormula>+(I39/N39)/(($B$54*O39/100)+($B$55*P39/100))</calculatedColumnFormula>
    </tableColumn>
    <tableColumn id="11" xr3:uid="{00000000-0010-0000-0400-00000B000000}" name="Estimated Cost of Implementation8" dataDxfId="112" dataCellStyle="Currency"/>
    <tableColumn id="12" xr3:uid="{00000000-0010-0000-0400-00000C000000}" name="Estimated Annual Energy Savings from all projects (ekWh)9" dataDxfId="111" dataCellStyle="Comma">
      <calculatedColumnFormula>+(K39/N39)/(($B$54*O39/100)+($B$55*P39/100))</calculatedColumnFormula>
    </tableColumn>
    <tableColumn id="13" xr3:uid="{00000000-0010-0000-0400-00000D000000}" name="Estimated Total Accumulated Energy Savings  (ekWh)" dataDxfId="110" dataCellStyle="Comma">
      <calculatedColumnFormula>+(D39*5)+(F39*4)+(H39*3)+(J39*2)+L39</calculatedColumnFormula>
    </tableColumn>
    <tableColumn id="14" xr3:uid="{00000000-0010-0000-0400-00000E000000}" name="Energy Payback Period" dataDxfId="109"/>
    <tableColumn id="15" xr3:uid="{00000000-0010-0000-0400-00000F000000}" name="% related to Electricity" dataDxfId="108"/>
    <tableColumn id="16" xr3:uid="{00000000-0010-0000-0400-000010000000}" name="% related to Natural Gas" dataDxfId="107">
      <calculatedColumnFormula>100-O39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Quantity of Time that Measure will be in place" altTextSummary="In this column you will find the default valu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Design_Construction_and_Retrofit_Strategies_Total" displayName="Design_Construction_and_Retrofit_Strategies_Total" ref="A48:M49" totalsRowShown="0" headerRowDxfId="106" dataDxfId="104" headerRowBorderDxfId="105" tableBorderDxfId="103">
  <autoFilter ref="A48:M49" xr:uid="{00000000-0009-0000-0100-00000E000000}"/>
  <tableColumns count="13">
    <tableColumn id="1" xr3:uid="{00000000-0010-0000-0500-000001000000}" name="Design, Construction &amp; Retrofit Strategies Total" dataDxfId="102"/>
    <tableColumn id="2" xr3:uid="{00000000-0010-0000-0500-000002000000}" name="Quantity of Time that Measure will be in place" dataDxfId="101"/>
    <tableColumn id="3" xr3:uid="{00000000-0010-0000-0500-000003000000}" name="Estimated Cost of Implementation" dataDxfId="100">
      <calculatedColumnFormula>SUM(C5:C45)</calculatedColumnFormula>
    </tableColumn>
    <tableColumn id="4" xr3:uid="{00000000-0010-0000-0500-000004000000}" name="Estimated Annual Energy Savings from all projects (ekWh)" dataDxfId="99">
      <calculatedColumnFormula>SUM(D5:D45)</calculatedColumnFormula>
    </tableColumn>
    <tableColumn id="5" xr3:uid="{00000000-0010-0000-0500-000005000000}" name="Estimated Cost of Implementation2" dataDxfId="98">
      <calculatedColumnFormula>SUM(E5:E45)</calculatedColumnFormula>
    </tableColumn>
    <tableColumn id="6" xr3:uid="{00000000-0010-0000-0500-000006000000}" name="Estimated Annual Energy Savings from all projects (ekWh)3" dataDxfId="97">
      <calculatedColumnFormula>SUM(F5:F45)</calculatedColumnFormula>
    </tableColumn>
    <tableColumn id="7" xr3:uid="{00000000-0010-0000-0500-000007000000}" name="Estimated Cost of Implementation4" dataDxfId="96">
      <calculatedColumnFormula>SUM(G5:G45)</calculatedColumnFormula>
    </tableColumn>
    <tableColumn id="8" xr3:uid="{00000000-0010-0000-0500-000008000000}" name="Estimated Annual Energy Savings from all projects (ekWh)5" dataDxfId="95">
      <calculatedColumnFormula>SUM(H5:H45)</calculatedColumnFormula>
    </tableColumn>
    <tableColumn id="9" xr3:uid="{00000000-0010-0000-0500-000009000000}" name="Estimated Cost of Implementation6" dataDxfId="94">
      <calculatedColumnFormula>SUM(I5:I45)</calculatedColumnFormula>
    </tableColumn>
    <tableColumn id="10" xr3:uid="{00000000-0010-0000-0500-00000A000000}" name="Estimated Annual Energy Savings from all projects (ekWh)7" dataDxfId="93">
      <calculatedColumnFormula>SUM(J5:J45)</calculatedColumnFormula>
    </tableColumn>
    <tableColumn id="11" xr3:uid="{00000000-0010-0000-0500-00000B000000}" name="Estimated Cost of Implementation8" dataDxfId="92">
      <calculatedColumnFormula>SUM(K5:K45)</calculatedColumnFormula>
    </tableColumn>
    <tableColumn id="12" xr3:uid="{00000000-0010-0000-0500-00000C000000}" name="Estimated Annual Energy Savings from all projects (ekWh)9" dataDxfId="91">
      <calculatedColumnFormula>SUM(L5:L45)</calculatedColumnFormula>
    </tableColumn>
    <tableColumn id="13" xr3:uid="{00000000-0010-0000-0500-00000D000000}" name="Estimated Total Accumulated Energy Savings  (ekWh)" dataDxfId="90">
      <calculatedColumnFormula>SUM(M5:M45)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Policy_and_Planning" displayName="Policy_and_Planning" ref="A3:P12" totalsRowShown="0" headerRowDxfId="89" dataDxfId="87" headerRowBorderDxfId="88" tableBorderDxfId="86">
  <autoFilter ref="A3:P12" xr:uid="{00000000-0009-0000-0100-00000F000000}"/>
  <tableColumns count="16">
    <tableColumn id="1" xr3:uid="{00000000-0010-0000-0600-000001000000}" name="Policy and Planning" dataDxfId="85"/>
    <tableColumn id="2" xr3:uid="{00000000-0010-0000-0600-000002000000}" name="Quantity of Time that Measure will be in place (years)" dataDxfId="84"/>
    <tableColumn id="3" xr3:uid="{00000000-0010-0000-0600-000003000000}" name="Estimated Cost of Implementation" dataDxfId="83" dataCellStyle="Currency"/>
    <tableColumn id="4" xr3:uid="{00000000-0010-0000-0600-000004000000}" name="Estimated Annual Energy Savings from all projects (ekWh)" dataDxfId="82" dataCellStyle="Comma">
      <calculatedColumnFormula>+(C4/N4)/(($A$25*O4/100)+($A$26*P4/100))</calculatedColumnFormula>
    </tableColumn>
    <tableColumn id="5" xr3:uid="{00000000-0010-0000-0600-000005000000}" name="Estimated Cost of Implementation2" dataDxfId="81" dataCellStyle="Currency"/>
    <tableColumn id="6" xr3:uid="{00000000-0010-0000-0600-000006000000}" name="Estimated Annual Energy Savings from all projects (ekWh)3" dataDxfId="80" dataCellStyle="Comma">
      <calculatedColumnFormula>+(E4/N4)/(($A$25*O4/100)+($A$26*P4/100))</calculatedColumnFormula>
    </tableColumn>
    <tableColumn id="7" xr3:uid="{00000000-0010-0000-0600-000007000000}" name="Estimated Cost of Implementation4" dataDxfId="79" dataCellStyle="Currency"/>
    <tableColumn id="8" xr3:uid="{00000000-0010-0000-0600-000008000000}" name="Estimated Annual Energy Savings from all projects (ekWh)5" dataDxfId="78" dataCellStyle="Comma">
      <calculatedColumnFormula>+(G4/N4)/(($A$25*O4/100)+($A$26*P4/100))</calculatedColumnFormula>
    </tableColumn>
    <tableColumn id="9" xr3:uid="{00000000-0010-0000-0600-000009000000}" name="Estimated Cost of Implementation6" dataDxfId="77" dataCellStyle="Currency"/>
    <tableColumn id="10" xr3:uid="{00000000-0010-0000-0600-00000A000000}" name="Estimated Annual Energy Savings from all projects (ekWh)7" dataDxfId="76" dataCellStyle="Comma">
      <calculatedColumnFormula>+(I4/N4)/(($A$25*O4/100)+($A$26*P4/100))</calculatedColumnFormula>
    </tableColumn>
    <tableColumn id="11" xr3:uid="{00000000-0010-0000-0600-00000B000000}" name="Estimated Cost of Implementation8" dataDxfId="75" dataCellStyle="Currency"/>
    <tableColumn id="12" xr3:uid="{00000000-0010-0000-0600-00000C000000}" name="Estimated Annual Energy Savings from all projects (ekWh)9" dataDxfId="74" dataCellStyle="Comma">
      <calculatedColumnFormula>+(K4/N4)/(($A$25*O4/100)+($A$26*P4/100))</calculatedColumnFormula>
    </tableColumn>
    <tableColumn id="13" xr3:uid="{00000000-0010-0000-0600-00000D000000}" name="Estimated Total Accumulated Energy Savings  (ekWh)" dataDxfId="73" dataCellStyle="Comma">
      <calculatedColumnFormula>+(D4*5)+(F4*4)+(H4*3)+(J4*2)+L4</calculatedColumnFormula>
    </tableColumn>
    <tableColumn id="14" xr3:uid="{00000000-0010-0000-0600-00000E000000}" name="Energy Payback Period" dataDxfId="72"/>
    <tableColumn id="15" xr3:uid="{00000000-0010-0000-0600-00000F000000}" name="% related to Electricity" dataDxfId="71"/>
    <tableColumn id="16" xr3:uid="{00000000-0010-0000-0600-000010000000}" name="% related to Natural Gas" dataDxfId="70" dataCellStyle="Comma">
      <calculatedColumnFormula>100-O4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Energy_Audits" displayName="Energy_Audits" ref="A15:P18" totalsRowShown="0" headerRowDxfId="69" dataDxfId="68" tableBorderDxfId="67">
  <autoFilter ref="A15:P18" xr:uid="{00000000-0009-0000-0100-000010000000}"/>
  <tableColumns count="16">
    <tableColumn id="1" xr3:uid="{00000000-0010-0000-0700-000001000000}" name="Energy Audits" dataDxfId="66"/>
    <tableColumn id="2" xr3:uid="{00000000-0010-0000-0700-000002000000}" name="Quantity of Time that Measure will be in place" dataDxfId="65"/>
    <tableColumn id="3" xr3:uid="{00000000-0010-0000-0700-000003000000}" name="Estimated Cost of Implementation" dataDxfId="64" dataCellStyle="Currency"/>
    <tableColumn id="4" xr3:uid="{00000000-0010-0000-0700-000004000000}" name="Estimated Annual Energy Savings from all projects (ekWh)" dataDxfId="63" dataCellStyle="Comma">
      <calculatedColumnFormula>+(C16/N16)/(($A$25*O16/100)+($A$26*P16/100))</calculatedColumnFormula>
    </tableColumn>
    <tableColumn id="5" xr3:uid="{00000000-0010-0000-0700-000005000000}" name="Estimated Cost of Implementation2" dataDxfId="62" dataCellStyle="Currency"/>
    <tableColumn id="6" xr3:uid="{00000000-0010-0000-0700-000006000000}" name="Estimated Annual Energy Savings from all projects (ekWh)3" dataDxfId="61" dataCellStyle="Comma">
      <calculatedColumnFormula>+(E16/N16)/(($A$25*O16/100)+($A$26*P16/100))</calculatedColumnFormula>
    </tableColumn>
    <tableColumn id="7" xr3:uid="{00000000-0010-0000-0700-000007000000}" name="Estimated Cost of Implementation4" dataDxfId="60" dataCellStyle="Currency"/>
    <tableColumn id="8" xr3:uid="{00000000-0010-0000-0700-000008000000}" name="Estimated Annual Energy Savings from all projects (ekWh)5" dataDxfId="59" dataCellStyle="Comma">
      <calculatedColumnFormula>+(G16/N16)/(($A$25*O16/100)+($A$26*P16/100))</calculatedColumnFormula>
    </tableColumn>
    <tableColumn id="9" xr3:uid="{00000000-0010-0000-0700-000009000000}" name="Estimated Cost of Implementation6" dataDxfId="58" dataCellStyle="Currency"/>
    <tableColumn id="10" xr3:uid="{00000000-0010-0000-0700-00000A000000}" name="Estimated Annual Energy Savings from all projects (ekWh)7" dataDxfId="57" dataCellStyle="Comma">
      <calculatedColumnFormula>+(I16/N16)/(($A$25*O16/100)+($A$26*P16/100))</calculatedColumnFormula>
    </tableColumn>
    <tableColumn id="11" xr3:uid="{00000000-0010-0000-0700-00000B000000}" name="Estimated Cost of Implementation8" dataDxfId="56" dataCellStyle="Currency"/>
    <tableColumn id="12" xr3:uid="{00000000-0010-0000-0700-00000C000000}" name="Estimated Annual Energy Savings from all projects (ekWh)9" dataDxfId="55" dataCellStyle="Comma">
      <calculatedColumnFormula>+(K16/N16)/(($A$25*O16/100)+($A$26*P16/100))</calculatedColumnFormula>
    </tableColumn>
    <tableColumn id="13" xr3:uid="{00000000-0010-0000-0700-00000D000000}" name="Estimated Total Accumulated Energy Savings  (ekWh)" dataDxfId="54" dataCellStyle="Comma">
      <calculatedColumnFormula>+(D16*5)+(F16*4)+(H16*3)+(J16*2)+L16</calculatedColumnFormula>
    </tableColumn>
    <tableColumn id="14" xr3:uid="{00000000-0010-0000-0700-00000E000000}" name="Energy Payback Period" dataDxfId="53"/>
    <tableColumn id="15" xr3:uid="{00000000-0010-0000-0700-00000F000000}" name="% related to Electricity" dataDxfId="52"/>
    <tableColumn id="16" xr3:uid="{00000000-0010-0000-0700-000010000000}" name="% related to Natural Gas" dataDxfId="51">
      <calculatedColumnFormula>100-O16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Operations_and_Maintenance_Strategies_Total" displayName="Operations_and_Maintenance_Strategies_Total" ref="A21:M22" totalsRowShown="0" headerRowDxfId="50" dataDxfId="48" headerRowBorderDxfId="49" tableBorderDxfId="47">
  <autoFilter ref="A21:M22" xr:uid="{00000000-0009-0000-0100-000011000000}"/>
  <tableColumns count="13">
    <tableColumn id="1" xr3:uid="{00000000-0010-0000-0800-000001000000}" name="Operations and Maintenance Strategies Total" dataDxfId="46"/>
    <tableColumn id="2" xr3:uid="{00000000-0010-0000-0800-000002000000}" name="Quantity of Time that Measure will be in place" dataDxfId="45"/>
    <tableColumn id="3" xr3:uid="{00000000-0010-0000-0800-000003000000}" name="Estimated Cost of Implementation" dataDxfId="44">
      <calculatedColumnFormula>SUM(C4:C18)</calculatedColumnFormula>
    </tableColumn>
    <tableColumn id="4" xr3:uid="{00000000-0010-0000-0800-000004000000}" name="Estimated Annual Energy Savings from all projects (ekWh)" dataDxfId="43">
      <calculatedColumnFormula>SUM(D4:D18)</calculatedColumnFormula>
    </tableColumn>
    <tableColumn id="5" xr3:uid="{00000000-0010-0000-0800-000005000000}" name="Estimated Cost of Implementation2" dataDxfId="42">
      <calculatedColumnFormula>SUM(E4:E18)</calculatedColumnFormula>
    </tableColumn>
    <tableColumn id="6" xr3:uid="{00000000-0010-0000-0800-000006000000}" name="Estimated Annual Energy Savings from all projects (ekWh)3" dataDxfId="41" dataCellStyle="Comma">
      <calculatedColumnFormula>SUM(F4:F18)</calculatedColumnFormula>
    </tableColumn>
    <tableColumn id="7" xr3:uid="{00000000-0010-0000-0800-000007000000}" name="Estimated Cost of Implementation4" dataDxfId="40">
      <calculatedColumnFormula>SUM(G4:G18)</calculatedColumnFormula>
    </tableColumn>
    <tableColumn id="8" xr3:uid="{00000000-0010-0000-0800-000008000000}" name="Estimated Annual Energy Savings from all projects (ekWh)5" dataDxfId="39" dataCellStyle="Comma">
      <calculatedColumnFormula>SUM(H4:H18)</calculatedColumnFormula>
    </tableColumn>
    <tableColumn id="9" xr3:uid="{00000000-0010-0000-0800-000009000000}" name="Estimated Cost of Implementation6" dataDxfId="38">
      <calculatedColumnFormula>SUM(I4:I18)</calculatedColumnFormula>
    </tableColumn>
    <tableColumn id="10" xr3:uid="{00000000-0010-0000-0800-00000A000000}" name="Estimated Annual Energy Savings from all projects (ekWh)7" dataDxfId="37" dataCellStyle="Comma">
      <calculatedColumnFormula>SUM(J4:J18)</calculatedColumnFormula>
    </tableColumn>
    <tableColumn id="11" xr3:uid="{00000000-0010-0000-0800-00000B000000}" name="Estimated Cost of Implementation8" dataDxfId="36">
      <calculatedColumnFormula>SUM(K4:K18)</calculatedColumnFormula>
    </tableColumn>
    <tableColumn id="12" xr3:uid="{00000000-0010-0000-0800-00000C000000}" name="Estimated Annual Energy Savings from all projects (ekWh)9" dataDxfId="35" dataCellStyle="Comma">
      <calculatedColumnFormula>SUM(L4:L18)</calculatedColumnFormula>
    </tableColumn>
    <tableColumn id="13" xr3:uid="{00000000-0010-0000-0800-00000D000000}" name="Estimated Total Accumulated Energy Savings  (ekWh)" dataDxfId="34" dataCellStyle="Comma">
      <calculatedColumnFormula>SUM(M4:M18)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"/>
  <sheetViews>
    <sheetView view="pageLayout" zoomScaleNormal="100" workbookViewId="0">
      <selection activeCell="C3" sqref="C3"/>
    </sheetView>
  </sheetViews>
  <sheetFormatPr defaultColWidth="0" defaultRowHeight="15" zeroHeight="1" x14ac:dyDescent="0.25"/>
  <cols>
    <col min="1" max="1" width="29.7109375" customWidth="1"/>
    <col min="2" max="2" width="13.7109375" customWidth="1"/>
    <col min="3" max="3" width="42.28515625" customWidth="1"/>
    <col min="4" max="4" width="20.28515625" customWidth="1"/>
    <col min="5" max="5" width="21.28515625" customWidth="1"/>
    <col min="6" max="6" width="19.42578125" customWidth="1"/>
    <col min="7" max="7" width="18.7109375" customWidth="1"/>
    <col min="8" max="8" width="20.7109375" customWidth="1"/>
    <col min="9" max="9" width="23.42578125" customWidth="1"/>
    <col min="10" max="10" width="20.85546875" customWidth="1"/>
    <col min="11" max="11" width="23.28515625" customWidth="1"/>
    <col min="12" max="12" width="22.85546875" customWidth="1"/>
    <col min="13" max="13" width="24.5703125" customWidth="1"/>
    <col min="14" max="14" width="17.85546875" customWidth="1"/>
    <col min="15" max="15" width="31.7109375" customWidth="1"/>
    <col min="16" max="16" width="9.140625" customWidth="1"/>
    <col min="17" max="16384" width="9.140625" hidden="1"/>
  </cols>
  <sheetData>
    <row r="1" spans="1:15" x14ac:dyDescent="0.25">
      <c r="A1" t="s">
        <v>108</v>
      </c>
    </row>
    <row r="2" spans="1:15" ht="42.75" customHeight="1" x14ac:dyDescent="0.3">
      <c r="A2" s="68" t="s">
        <v>34</v>
      </c>
      <c r="B2" s="9"/>
      <c r="C2" s="305" t="s">
        <v>103</v>
      </c>
      <c r="D2" s="305"/>
      <c r="E2" s="305"/>
      <c r="F2" s="305"/>
      <c r="G2" s="305"/>
      <c r="H2" s="305"/>
      <c r="I2" s="305" t="s">
        <v>104</v>
      </c>
      <c r="J2" s="305"/>
      <c r="K2" s="305"/>
      <c r="L2" s="305"/>
      <c r="M2" s="305"/>
    </row>
    <row r="3" spans="1:15" s="16" customFormat="1" ht="76.150000000000006" customHeight="1" x14ac:dyDescent="0.35">
      <c r="A3" s="103" t="s">
        <v>76</v>
      </c>
      <c r="B3" s="104" t="s">
        <v>29</v>
      </c>
      <c r="C3" s="103" t="s">
        <v>74</v>
      </c>
      <c r="D3" s="103" t="s">
        <v>83</v>
      </c>
      <c r="E3" s="103" t="s">
        <v>84</v>
      </c>
      <c r="F3" s="103" t="s">
        <v>85</v>
      </c>
      <c r="G3" s="103" t="s">
        <v>86</v>
      </c>
      <c r="H3" s="103" t="s">
        <v>87</v>
      </c>
      <c r="I3" s="103" t="s">
        <v>112</v>
      </c>
      <c r="J3" s="274" t="s">
        <v>109</v>
      </c>
      <c r="K3" s="274" t="s">
        <v>110</v>
      </c>
      <c r="L3" s="274" t="s">
        <v>111</v>
      </c>
      <c r="M3" s="274" t="s">
        <v>113</v>
      </c>
      <c r="N3" s="103" t="s">
        <v>75</v>
      </c>
      <c r="O3" s="103" t="s">
        <v>35</v>
      </c>
    </row>
    <row r="4" spans="1:15" s="73" customFormat="1" ht="18.75" x14ac:dyDescent="0.3">
      <c r="A4" s="275" t="s">
        <v>36</v>
      </c>
      <c r="B4" s="10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102">
        <f t="shared" ref="O4:O9" si="0">SUM(I4:M4)</f>
        <v>0</v>
      </c>
    </row>
    <row r="5" spans="1:15" s="73" customFormat="1" ht="18.75" x14ac:dyDescent="0.3">
      <c r="A5" s="69" t="s">
        <v>37</v>
      </c>
      <c r="B5" s="70"/>
      <c r="C5" s="71"/>
      <c r="D5" s="71"/>
      <c r="E5" s="71"/>
      <c r="F5" s="71"/>
      <c r="G5" s="71"/>
      <c r="H5" s="71"/>
      <c r="I5" s="74"/>
      <c r="J5" s="74"/>
      <c r="K5" s="74"/>
      <c r="L5" s="74"/>
      <c r="M5" s="74"/>
      <c r="N5" s="74"/>
      <c r="O5" s="72">
        <f t="shared" si="0"/>
        <v>0</v>
      </c>
    </row>
    <row r="6" spans="1:15" s="73" customFormat="1" ht="18.75" x14ac:dyDescent="0.3">
      <c r="A6" s="276" t="s">
        <v>38</v>
      </c>
      <c r="B6" s="70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2">
        <f t="shared" si="0"/>
        <v>0</v>
      </c>
    </row>
    <row r="7" spans="1:15" s="73" customFormat="1" ht="20.25" x14ac:dyDescent="0.3">
      <c r="A7" s="69" t="s">
        <v>39</v>
      </c>
      <c r="B7" s="70"/>
      <c r="C7" s="71"/>
      <c r="D7" s="71"/>
      <c r="E7" s="71"/>
      <c r="F7" s="71"/>
      <c r="G7" s="71"/>
      <c r="H7" s="71"/>
      <c r="I7" s="71"/>
      <c r="J7" s="71"/>
      <c r="K7" s="71"/>
      <c r="L7" s="162"/>
      <c r="M7" s="71"/>
      <c r="N7" s="71"/>
      <c r="O7" s="72">
        <f t="shared" si="0"/>
        <v>0</v>
      </c>
    </row>
    <row r="8" spans="1:15" s="73" customFormat="1" ht="18.75" x14ac:dyDescent="0.3">
      <c r="A8" s="276" t="s">
        <v>40</v>
      </c>
      <c r="B8" s="70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2">
        <f t="shared" si="0"/>
        <v>0</v>
      </c>
    </row>
    <row r="9" spans="1:15" s="73" customFormat="1" ht="18.75" x14ac:dyDescent="0.3">
      <c r="A9" s="75" t="s">
        <v>1</v>
      </c>
      <c r="B9" s="76"/>
      <c r="C9" s="77"/>
      <c r="D9" s="71"/>
      <c r="E9" s="71"/>
      <c r="F9" s="71"/>
      <c r="G9" s="71"/>
      <c r="H9" s="71"/>
      <c r="I9" s="77"/>
      <c r="J9" s="77"/>
      <c r="K9" s="77"/>
      <c r="L9" s="77"/>
      <c r="M9" s="77"/>
      <c r="N9" s="77"/>
      <c r="O9" s="78">
        <f t="shared" si="0"/>
        <v>0</v>
      </c>
    </row>
    <row r="10" spans="1:15" x14ac:dyDescent="0.25"/>
    <row r="11" spans="1:15" x14ac:dyDescent="0.25">
      <c r="A11" t="s">
        <v>102</v>
      </c>
    </row>
  </sheetData>
  <mergeCells count="2">
    <mergeCell ref="C2:H2"/>
    <mergeCell ref="I2:M2"/>
  </mergeCells>
  <pageMargins left="0.7" right="0.7" top="0.75" bottom="0.75" header="0.3" footer="0.3"/>
  <pageSetup paperSize="5" scale="45" orientation="landscape" r:id="rId1"/>
  <headerFooter>
    <oddHeader>&amp;C&amp;"Arial,Bold"&amp;18Calculating Energy Conservation Goals for FY 2019 to FY 2023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7"/>
  <sheetViews>
    <sheetView view="pageLayout" topLeftCell="J1" zoomScale="55" zoomScaleNormal="100" zoomScalePageLayoutView="55" workbookViewId="0">
      <selection activeCell="M1" sqref="M1"/>
    </sheetView>
  </sheetViews>
  <sheetFormatPr defaultColWidth="0" defaultRowHeight="23.25" zeroHeight="1" x14ac:dyDescent="0.35"/>
  <cols>
    <col min="1" max="1" width="64.85546875" style="168" customWidth="1"/>
    <col min="2" max="2" width="66.7109375" style="168" customWidth="1"/>
    <col min="3" max="3" width="51.5703125" style="169" customWidth="1"/>
    <col min="4" max="4" width="83.85546875" style="168" customWidth="1"/>
    <col min="5" max="5" width="51.5703125" style="168" customWidth="1"/>
    <col min="6" max="6" width="85.5703125" style="168" customWidth="1"/>
    <col min="7" max="7" width="51.5703125" style="168" customWidth="1"/>
    <col min="8" max="8" width="85.5703125" style="168" customWidth="1"/>
    <col min="9" max="9" width="51.5703125" style="168" customWidth="1"/>
    <col min="10" max="10" width="85.5703125" style="168" customWidth="1"/>
    <col min="11" max="11" width="51.5703125" style="168" customWidth="1"/>
    <col min="12" max="12" width="85.5703125" style="168" customWidth="1"/>
    <col min="13" max="13" width="79.28515625" style="170" customWidth="1"/>
    <col min="14" max="14" width="35.28515625" style="168" customWidth="1"/>
    <col min="15" max="15" width="34.5703125" style="171" customWidth="1"/>
    <col min="16" max="16" width="37.140625" style="171" customWidth="1"/>
    <col min="17" max="17" width="9.140625" style="168" customWidth="1"/>
    <col min="18" max="16384" width="9.140625" style="168" hidden="1"/>
  </cols>
  <sheetData>
    <row r="1" spans="1:17" x14ac:dyDescent="0.35">
      <c r="A1" s="168" t="s">
        <v>108</v>
      </c>
    </row>
    <row r="2" spans="1:17" ht="62.1" customHeight="1" thickBot="1" x14ac:dyDescent="0.4">
      <c r="A2" s="172" t="s">
        <v>22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5"/>
      <c r="O2" s="177"/>
      <c r="P2" s="177"/>
    </row>
    <row r="3" spans="1:17" s="178" customFormat="1" ht="31.9" customHeight="1" thickBot="1" x14ac:dyDescent="0.4">
      <c r="A3" s="277"/>
      <c r="B3" s="278"/>
      <c r="C3" s="279" t="s">
        <v>88</v>
      </c>
      <c r="D3" s="280"/>
      <c r="E3" s="281" t="s">
        <v>89</v>
      </c>
      <c r="F3" s="280"/>
      <c r="G3" s="281" t="s">
        <v>90</v>
      </c>
      <c r="H3" s="280"/>
      <c r="I3" s="281" t="s">
        <v>91</v>
      </c>
      <c r="J3" s="280"/>
      <c r="K3" s="282" t="s">
        <v>92</v>
      </c>
      <c r="L3" s="283"/>
      <c r="M3" s="284" t="s">
        <v>93</v>
      </c>
      <c r="N3" s="285"/>
      <c r="O3" s="286"/>
      <c r="P3" s="286"/>
      <c r="Q3" s="287"/>
    </row>
    <row r="4" spans="1:17" s="184" customFormat="1" ht="73.150000000000006" customHeight="1" thickBot="1" x14ac:dyDescent="0.4">
      <c r="A4" s="179" t="s">
        <v>78</v>
      </c>
      <c r="B4" s="180" t="s">
        <v>68</v>
      </c>
      <c r="C4" s="181" t="s">
        <v>19</v>
      </c>
      <c r="D4" s="180" t="s">
        <v>2</v>
      </c>
      <c r="E4" s="180" t="s">
        <v>128</v>
      </c>
      <c r="F4" s="180" t="s">
        <v>127</v>
      </c>
      <c r="G4" s="180" t="s">
        <v>126</v>
      </c>
      <c r="H4" s="180" t="s">
        <v>125</v>
      </c>
      <c r="I4" s="180" t="s">
        <v>124</v>
      </c>
      <c r="J4" s="180" t="s">
        <v>119</v>
      </c>
      <c r="K4" s="180" t="s">
        <v>118</v>
      </c>
      <c r="L4" s="180" t="s">
        <v>114</v>
      </c>
      <c r="M4" s="182" t="s">
        <v>77</v>
      </c>
      <c r="N4" s="180" t="s">
        <v>41</v>
      </c>
      <c r="O4" s="180" t="s">
        <v>43</v>
      </c>
      <c r="P4" s="183" t="s">
        <v>44</v>
      </c>
    </row>
    <row r="5" spans="1:17" s="192" customFormat="1" ht="29.45" customHeight="1" x14ac:dyDescent="0.25">
      <c r="A5" s="185" t="s">
        <v>70</v>
      </c>
      <c r="B5" s="186">
        <v>15</v>
      </c>
      <c r="C5" s="187">
        <v>0</v>
      </c>
      <c r="D5" s="188">
        <f>+(C5/N5)/(($B$54*O5/100)+($B$55*P5/100))</f>
        <v>0</v>
      </c>
      <c r="E5" s="187">
        <v>0</v>
      </c>
      <c r="F5" s="188">
        <f>+(E5/N5)/(($B$54*O5/100)+($B$55*P5/100))</f>
        <v>0</v>
      </c>
      <c r="G5" s="187">
        <v>0</v>
      </c>
      <c r="H5" s="188">
        <f>+(G5/N5)/(($B$54*O5/100)+($B$55*P5/100))</f>
        <v>0</v>
      </c>
      <c r="I5" s="187">
        <v>0</v>
      </c>
      <c r="J5" s="188">
        <f>+(I5/N5)/(($B$54*O5/100)+($B$55*P5/100))</f>
        <v>0</v>
      </c>
      <c r="K5" s="187"/>
      <c r="L5" s="188">
        <f>+(K5/N5)/(($B$54*O5/100)+($B$55*P5/100))</f>
        <v>0</v>
      </c>
      <c r="M5" s="189">
        <f>+(D5*5)+(F5*4)+(H5*3)+(J5*2)+L5</f>
        <v>0</v>
      </c>
      <c r="N5" s="190">
        <v>7</v>
      </c>
      <c r="O5" s="186">
        <v>100</v>
      </c>
      <c r="P5" s="191">
        <f>100-O5</f>
        <v>0</v>
      </c>
    </row>
    <row r="6" spans="1:17" s="192" customFormat="1" ht="26.45" customHeight="1" x14ac:dyDescent="0.25">
      <c r="A6" s="193" t="s">
        <v>56</v>
      </c>
      <c r="B6" s="194">
        <v>15</v>
      </c>
      <c r="C6" s="195">
        <v>0</v>
      </c>
      <c r="D6" s="188">
        <f>+(C6/N6)/(($B$54*O6/100)+($B$55*P6/100))</f>
        <v>0</v>
      </c>
      <c r="E6" s="195">
        <v>0</v>
      </c>
      <c r="F6" s="188">
        <f>+(E6/N6)/(($B$54*O6/100)+($B$55*P6/100))</f>
        <v>0</v>
      </c>
      <c r="G6" s="195">
        <v>0</v>
      </c>
      <c r="H6" s="188">
        <f>+(G6/N6)/(($B$54*O6/100)+($B$55*P6/100))</f>
        <v>0</v>
      </c>
      <c r="I6" s="195">
        <v>0</v>
      </c>
      <c r="J6" s="188">
        <f>+(I6/N6)/(($B$54*O6/100)+($B$55*P6/100))</f>
        <v>0</v>
      </c>
      <c r="K6" s="195"/>
      <c r="L6" s="188">
        <f>+(K6/N6)/(($B$54*O6/100)+($B$55*P6/100))</f>
        <v>0</v>
      </c>
      <c r="M6" s="189">
        <f>+(D6*5)+(F6*4)+(H6*3)+(J6*2)+L6</f>
        <v>0</v>
      </c>
      <c r="N6" s="196">
        <v>7</v>
      </c>
      <c r="O6" s="194">
        <v>100</v>
      </c>
      <c r="P6" s="197">
        <f>100-O6</f>
        <v>0</v>
      </c>
    </row>
    <row r="7" spans="1:17" s="192" customFormat="1" ht="28.15" customHeight="1" x14ac:dyDescent="0.25">
      <c r="A7" s="193" t="s">
        <v>0</v>
      </c>
      <c r="B7" s="194">
        <v>10</v>
      </c>
      <c r="C7" s="195">
        <v>0</v>
      </c>
      <c r="D7" s="188">
        <f>+(C7/N7)/(($B$54*O7/100)+($B$55*P7/100))</f>
        <v>0</v>
      </c>
      <c r="E7" s="195">
        <v>0</v>
      </c>
      <c r="F7" s="188">
        <f>+(E7/N7)/(($B$54*O7/100)+($B$55*P7/100))</f>
        <v>0</v>
      </c>
      <c r="G7" s="195">
        <v>0</v>
      </c>
      <c r="H7" s="188">
        <f>+(G7/N7)/(($B$54*O7/100)+($B$55*P7/100))</f>
        <v>0</v>
      </c>
      <c r="I7" s="195">
        <v>0</v>
      </c>
      <c r="J7" s="188">
        <f>+(I7/N7)/(($B$54*O7/100)+($B$55*P7/100))</f>
        <v>0</v>
      </c>
      <c r="K7" s="195">
        <v>0</v>
      </c>
      <c r="L7" s="188">
        <f>+(K7/N7)/(($B$54*O7/100)+($B$55*P7/100))</f>
        <v>0</v>
      </c>
      <c r="M7" s="189">
        <f>+(D7*5)+(F7*4)+(H7*3)+(J7*2)+L7</f>
        <v>0</v>
      </c>
      <c r="N7" s="196">
        <v>5</v>
      </c>
      <c r="O7" s="194">
        <v>100</v>
      </c>
      <c r="P7" s="197">
        <f>100-O7</f>
        <v>0</v>
      </c>
    </row>
    <row r="8" spans="1:17" s="192" customFormat="1" ht="25.9" customHeight="1" thickBot="1" x14ac:dyDescent="0.3">
      <c r="A8" s="198" t="s">
        <v>48</v>
      </c>
      <c r="B8" s="199"/>
      <c r="C8" s="195">
        <v>0</v>
      </c>
      <c r="D8" s="188">
        <f>+(C8/N8)/(($B$54*O8/100)+($B$55*P8/100))</f>
        <v>0</v>
      </c>
      <c r="E8" s="195">
        <v>0</v>
      </c>
      <c r="F8" s="188">
        <f>+(E8/N8)/(($B$54*O8/100)+($B$55*P8/100))</f>
        <v>0</v>
      </c>
      <c r="G8" s="195">
        <v>0</v>
      </c>
      <c r="H8" s="188">
        <f>+(G8/N8)/(($B$54*O8/100)+($B$55*P8/100))</f>
        <v>0</v>
      </c>
      <c r="I8" s="195">
        <v>0</v>
      </c>
      <c r="J8" s="188">
        <f>+(I8/N8)/(($B$54*O8/100)+($B$55*P8/100))</f>
        <v>0</v>
      </c>
      <c r="K8" s="195">
        <v>0</v>
      </c>
      <c r="L8" s="188">
        <f>+(K8/N8)/(($B$54*O8/100)+($B$55*P8/100))</f>
        <v>0</v>
      </c>
      <c r="M8" s="189">
        <f>+(D8*5)+(F8*4)+(H8*3)+(J8*2)+L8</f>
        <v>0</v>
      </c>
      <c r="N8" s="200">
        <v>1E-3</v>
      </c>
      <c r="O8" s="201"/>
      <c r="P8" s="202">
        <f>100-O8</f>
        <v>100</v>
      </c>
    </row>
    <row r="9" spans="1:17" s="184" customFormat="1" ht="25.9" customHeight="1" thickBot="1" x14ac:dyDescent="0.4">
      <c r="A9" s="203"/>
      <c r="B9" s="204"/>
      <c r="C9" s="205"/>
      <c r="D9" s="206"/>
      <c r="E9" s="205"/>
      <c r="F9" s="206"/>
      <c r="G9" s="205"/>
      <c r="H9" s="206"/>
      <c r="I9" s="205"/>
      <c r="J9" s="206"/>
      <c r="K9" s="207"/>
      <c r="L9" s="208"/>
      <c r="M9" s="206"/>
      <c r="N9" s="209"/>
      <c r="O9" s="204"/>
      <c r="P9" s="210"/>
    </row>
    <row r="10" spans="1:17" ht="31.9" customHeight="1" thickBot="1" x14ac:dyDescent="0.4">
      <c r="A10" s="172"/>
      <c r="B10" s="211"/>
      <c r="C10" s="212" t="s">
        <v>88</v>
      </c>
      <c r="D10" s="213"/>
      <c r="E10" s="214" t="s">
        <v>89</v>
      </c>
      <c r="F10" s="213"/>
      <c r="G10" s="214" t="s">
        <v>90</v>
      </c>
      <c r="H10" s="213"/>
      <c r="I10" s="214" t="s">
        <v>91</v>
      </c>
      <c r="J10" s="213"/>
      <c r="K10" s="215" t="s">
        <v>92</v>
      </c>
      <c r="L10" s="216"/>
      <c r="M10" s="217" t="s">
        <v>93</v>
      </c>
      <c r="N10" s="204"/>
      <c r="O10" s="218"/>
      <c r="P10" s="218"/>
    </row>
    <row r="11" spans="1:17" s="219" customFormat="1" ht="72.599999999999994" customHeight="1" thickBot="1" x14ac:dyDescent="0.4">
      <c r="A11" s="179" t="s">
        <v>94</v>
      </c>
      <c r="B11" s="180" t="s">
        <v>20</v>
      </c>
      <c r="C11" s="181" t="s">
        <v>19</v>
      </c>
      <c r="D11" s="180" t="s">
        <v>2</v>
      </c>
      <c r="E11" s="180" t="s">
        <v>128</v>
      </c>
      <c r="F11" s="180" t="s">
        <v>127</v>
      </c>
      <c r="G11" s="180" t="s">
        <v>126</v>
      </c>
      <c r="H11" s="180" t="s">
        <v>125</v>
      </c>
      <c r="I11" s="180" t="s">
        <v>124</v>
      </c>
      <c r="J11" s="180" t="s">
        <v>119</v>
      </c>
      <c r="K11" s="180" t="s">
        <v>118</v>
      </c>
      <c r="L11" s="180" t="s">
        <v>115</v>
      </c>
      <c r="M11" s="182" t="s">
        <v>3</v>
      </c>
      <c r="N11" s="180" t="s">
        <v>41</v>
      </c>
      <c r="O11" s="180" t="s">
        <v>43</v>
      </c>
      <c r="P11" s="183" t="s">
        <v>44</v>
      </c>
    </row>
    <row r="12" spans="1:17" s="221" customFormat="1" ht="28.9" customHeight="1" x14ac:dyDescent="0.25">
      <c r="A12" s="288" t="s">
        <v>42</v>
      </c>
      <c r="B12" s="186">
        <v>30</v>
      </c>
      <c r="C12" s="195">
        <v>0</v>
      </c>
      <c r="D12" s="188">
        <f t="shared" ref="D12:D27" si="0">+(C12/N12)/(($B$54*O12/100)+($B$55*P12/100))</f>
        <v>0</v>
      </c>
      <c r="E12" s="195">
        <v>0</v>
      </c>
      <c r="F12" s="188">
        <f t="shared" ref="F12:F27" si="1">+(E12/N12)/(($B$54*O12/100)+($B$55*P12/100))</f>
        <v>0</v>
      </c>
      <c r="G12" s="195">
        <v>0</v>
      </c>
      <c r="H12" s="188">
        <f t="shared" ref="H12:H27" si="2">+(G12/N12)/(($B$54*O12/100)+($B$55*P12/100))</f>
        <v>0</v>
      </c>
      <c r="I12" s="195">
        <v>0</v>
      </c>
      <c r="J12" s="188">
        <f t="shared" ref="J12:J27" si="3">+(I12/N12)/(($B$54*O12/100)+($B$55*P12/100))</f>
        <v>0</v>
      </c>
      <c r="K12" s="195">
        <v>0</v>
      </c>
      <c r="L12" s="188">
        <f t="shared" ref="L12:L27" si="4">+(K12/N12)/(($B$54*O12/100)+($B$55*P12/100))</f>
        <v>0</v>
      </c>
      <c r="M12" s="189">
        <f>+(D12*5)+(F12*4)+(H12*3)+(J12*2)+L12</f>
        <v>0</v>
      </c>
      <c r="N12" s="196">
        <v>15</v>
      </c>
      <c r="O12" s="194">
        <v>5</v>
      </c>
      <c r="P12" s="197">
        <f>100-O12</f>
        <v>95</v>
      </c>
    </row>
    <row r="13" spans="1:17" s="221" customFormat="1" ht="26.45" customHeight="1" x14ac:dyDescent="0.25">
      <c r="A13" s="288" t="s">
        <v>131</v>
      </c>
      <c r="B13" s="194">
        <v>15</v>
      </c>
      <c r="C13" s="195">
        <v>0</v>
      </c>
      <c r="D13" s="188">
        <f t="shared" si="0"/>
        <v>0</v>
      </c>
      <c r="E13" s="195">
        <v>0</v>
      </c>
      <c r="F13" s="188">
        <f t="shared" si="1"/>
        <v>0</v>
      </c>
      <c r="G13" s="195">
        <v>0</v>
      </c>
      <c r="H13" s="188">
        <f t="shared" si="2"/>
        <v>0</v>
      </c>
      <c r="I13" s="195">
        <v>0</v>
      </c>
      <c r="J13" s="188">
        <f t="shared" si="3"/>
        <v>0</v>
      </c>
      <c r="K13" s="195">
        <v>0</v>
      </c>
      <c r="L13" s="188">
        <f t="shared" si="4"/>
        <v>0</v>
      </c>
      <c r="M13" s="189">
        <f t="shared" ref="M13:M27" si="5">+(D13*5)+(F13*4)+(H13*3)+(J13*2)+L13</f>
        <v>0</v>
      </c>
      <c r="N13" s="196">
        <v>10</v>
      </c>
      <c r="O13" s="194">
        <v>5</v>
      </c>
      <c r="P13" s="197">
        <f t="shared" ref="P13:P27" si="6">100-O13</f>
        <v>95</v>
      </c>
    </row>
    <row r="14" spans="1:17" s="221" customFormat="1" ht="28.15" customHeight="1" x14ac:dyDescent="0.25">
      <c r="A14" s="288" t="s">
        <v>132</v>
      </c>
      <c r="B14" s="194">
        <v>10</v>
      </c>
      <c r="C14" s="195">
        <v>0</v>
      </c>
      <c r="D14" s="188">
        <f t="shared" si="0"/>
        <v>0</v>
      </c>
      <c r="E14" s="195">
        <v>0</v>
      </c>
      <c r="F14" s="188">
        <f t="shared" si="1"/>
        <v>0</v>
      </c>
      <c r="G14" s="195">
        <v>0</v>
      </c>
      <c r="H14" s="188">
        <f t="shared" si="2"/>
        <v>0</v>
      </c>
      <c r="I14" s="195">
        <v>0</v>
      </c>
      <c r="J14" s="188">
        <f t="shared" si="3"/>
        <v>0</v>
      </c>
      <c r="K14" s="195">
        <v>0</v>
      </c>
      <c r="L14" s="188">
        <f t="shared" si="4"/>
        <v>0</v>
      </c>
      <c r="M14" s="189">
        <f t="shared" si="5"/>
        <v>0</v>
      </c>
      <c r="N14" s="196">
        <v>5</v>
      </c>
      <c r="O14" s="194">
        <v>5</v>
      </c>
      <c r="P14" s="197">
        <f t="shared" si="6"/>
        <v>95</v>
      </c>
    </row>
    <row r="15" spans="1:17" s="221" customFormat="1" ht="28.9" customHeight="1" x14ac:dyDescent="0.25">
      <c r="A15" s="288" t="s">
        <v>5</v>
      </c>
      <c r="B15" s="194">
        <v>20</v>
      </c>
      <c r="C15" s="195">
        <v>0</v>
      </c>
      <c r="D15" s="188">
        <f t="shared" si="0"/>
        <v>0</v>
      </c>
      <c r="E15" s="195">
        <v>0</v>
      </c>
      <c r="F15" s="188">
        <f t="shared" si="1"/>
        <v>0</v>
      </c>
      <c r="G15" s="195">
        <v>0</v>
      </c>
      <c r="H15" s="188">
        <f t="shared" si="2"/>
        <v>0</v>
      </c>
      <c r="I15" s="195">
        <v>0</v>
      </c>
      <c r="J15" s="188">
        <f t="shared" si="3"/>
        <v>0</v>
      </c>
      <c r="K15" s="195">
        <v>0</v>
      </c>
      <c r="L15" s="188">
        <f t="shared" si="4"/>
        <v>0</v>
      </c>
      <c r="M15" s="189">
        <f t="shared" si="5"/>
        <v>0</v>
      </c>
      <c r="N15" s="196">
        <v>35</v>
      </c>
      <c r="O15" s="194">
        <v>100</v>
      </c>
      <c r="P15" s="197">
        <f t="shared" si="6"/>
        <v>0</v>
      </c>
    </row>
    <row r="16" spans="1:17" s="221" customFormat="1" ht="26.45" customHeight="1" x14ac:dyDescent="0.25">
      <c r="A16" s="288" t="s">
        <v>133</v>
      </c>
      <c r="B16" s="194">
        <v>30</v>
      </c>
      <c r="C16" s="195">
        <v>0</v>
      </c>
      <c r="D16" s="188">
        <f t="shared" si="0"/>
        <v>0</v>
      </c>
      <c r="E16" s="195">
        <v>0</v>
      </c>
      <c r="F16" s="188">
        <f t="shared" si="1"/>
        <v>0</v>
      </c>
      <c r="G16" s="195">
        <v>0</v>
      </c>
      <c r="H16" s="188">
        <f t="shared" si="2"/>
        <v>0</v>
      </c>
      <c r="I16" s="195">
        <v>0</v>
      </c>
      <c r="J16" s="188">
        <f t="shared" si="3"/>
        <v>0</v>
      </c>
      <c r="K16" s="195">
        <v>0</v>
      </c>
      <c r="L16" s="188">
        <f t="shared" si="4"/>
        <v>0</v>
      </c>
      <c r="M16" s="189">
        <f t="shared" si="5"/>
        <v>0</v>
      </c>
      <c r="N16" s="196">
        <v>8</v>
      </c>
      <c r="O16" s="194">
        <v>20</v>
      </c>
      <c r="P16" s="197">
        <f t="shared" si="6"/>
        <v>80</v>
      </c>
    </row>
    <row r="17" spans="1:16" s="221" customFormat="1" ht="31.9" customHeight="1" x14ac:dyDescent="0.25">
      <c r="A17" s="288" t="s">
        <v>4</v>
      </c>
      <c r="B17" s="194">
        <v>15</v>
      </c>
      <c r="C17" s="195">
        <v>0</v>
      </c>
      <c r="D17" s="188">
        <f t="shared" si="0"/>
        <v>0</v>
      </c>
      <c r="E17" s="195">
        <v>0</v>
      </c>
      <c r="F17" s="188">
        <f t="shared" si="1"/>
        <v>0</v>
      </c>
      <c r="G17" s="195">
        <v>0</v>
      </c>
      <c r="H17" s="188">
        <f t="shared" si="2"/>
        <v>0</v>
      </c>
      <c r="I17" s="195">
        <v>0</v>
      </c>
      <c r="J17" s="188">
        <f t="shared" si="3"/>
        <v>0</v>
      </c>
      <c r="K17" s="195">
        <v>0</v>
      </c>
      <c r="L17" s="188">
        <f t="shared" si="4"/>
        <v>0</v>
      </c>
      <c r="M17" s="189">
        <f t="shared" si="5"/>
        <v>0</v>
      </c>
      <c r="N17" s="196">
        <v>7.5</v>
      </c>
      <c r="O17" s="194">
        <v>50</v>
      </c>
      <c r="P17" s="197">
        <f t="shared" si="6"/>
        <v>50</v>
      </c>
    </row>
    <row r="18" spans="1:16" s="221" customFormat="1" ht="28.15" customHeight="1" x14ac:dyDescent="0.25">
      <c r="A18" s="288" t="s">
        <v>134</v>
      </c>
      <c r="B18" s="194">
        <v>30</v>
      </c>
      <c r="C18" s="195">
        <v>0</v>
      </c>
      <c r="D18" s="188">
        <f t="shared" si="0"/>
        <v>0</v>
      </c>
      <c r="E18" s="195">
        <v>0</v>
      </c>
      <c r="F18" s="188">
        <f t="shared" si="1"/>
        <v>0</v>
      </c>
      <c r="G18" s="195">
        <v>0</v>
      </c>
      <c r="H18" s="188">
        <f t="shared" si="2"/>
        <v>0</v>
      </c>
      <c r="I18" s="195">
        <v>0</v>
      </c>
      <c r="J18" s="188">
        <f t="shared" si="3"/>
        <v>0</v>
      </c>
      <c r="K18" s="195">
        <v>0</v>
      </c>
      <c r="L18" s="188">
        <f t="shared" si="4"/>
        <v>0</v>
      </c>
      <c r="M18" s="189">
        <f t="shared" si="5"/>
        <v>0</v>
      </c>
      <c r="N18" s="196">
        <v>75</v>
      </c>
      <c r="O18" s="194">
        <v>50</v>
      </c>
      <c r="P18" s="197">
        <f t="shared" si="6"/>
        <v>50</v>
      </c>
    </row>
    <row r="19" spans="1:16" s="221" customFormat="1" ht="28.9" customHeight="1" x14ac:dyDescent="0.25">
      <c r="A19" s="288" t="s">
        <v>135</v>
      </c>
      <c r="B19" s="194">
        <v>15</v>
      </c>
      <c r="C19" s="195">
        <v>0</v>
      </c>
      <c r="D19" s="188">
        <f t="shared" si="0"/>
        <v>0</v>
      </c>
      <c r="E19" s="195">
        <v>0</v>
      </c>
      <c r="F19" s="188">
        <f t="shared" si="1"/>
        <v>0</v>
      </c>
      <c r="G19" s="195">
        <v>0</v>
      </c>
      <c r="H19" s="188">
        <f t="shared" si="2"/>
        <v>0</v>
      </c>
      <c r="I19" s="195">
        <v>0</v>
      </c>
      <c r="J19" s="188">
        <f t="shared" si="3"/>
        <v>0</v>
      </c>
      <c r="K19" s="195">
        <v>0</v>
      </c>
      <c r="L19" s="188">
        <f t="shared" si="4"/>
        <v>0</v>
      </c>
      <c r="M19" s="189">
        <f t="shared" si="5"/>
        <v>0</v>
      </c>
      <c r="N19" s="196">
        <v>30</v>
      </c>
      <c r="O19" s="194">
        <v>50</v>
      </c>
      <c r="P19" s="197">
        <f t="shared" si="6"/>
        <v>50</v>
      </c>
    </row>
    <row r="20" spans="1:16" s="221" customFormat="1" ht="26.45" customHeight="1" x14ac:dyDescent="0.25">
      <c r="A20" s="288" t="s">
        <v>6</v>
      </c>
      <c r="B20" s="194">
        <v>15</v>
      </c>
      <c r="C20" s="195">
        <v>0</v>
      </c>
      <c r="D20" s="188">
        <f t="shared" si="0"/>
        <v>0</v>
      </c>
      <c r="E20" s="195">
        <v>0</v>
      </c>
      <c r="F20" s="188">
        <f t="shared" si="1"/>
        <v>0</v>
      </c>
      <c r="G20" s="195">
        <v>0</v>
      </c>
      <c r="H20" s="188">
        <f t="shared" si="2"/>
        <v>0</v>
      </c>
      <c r="I20" s="195">
        <v>0</v>
      </c>
      <c r="J20" s="188">
        <f t="shared" si="3"/>
        <v>0</v>
      </c>
      <c r="K20" s="195">
        <v>0</v>
      </c>
      <c r="L20" s="188">
        <f t="shared" si="4"/>
        <v>0</v>
      </c>
      <c r="M20" s="189">
        <f t="shared" si="5"/>
        <v>0</v>
      </c>
      <c r="N20" s="196">
        <v>10</v>
      </c>
      <c r="O20" s="194">
        <v>15</v>
      </c>
      <c r="P20" s="197">
        <f t="shared" si="6"/>
        <v>85</v>
      </c>
    </row>
    <row r="21" spans="1:16" s="221" customFormat="1" ht="29.45" customHeight="1" x14ac:dyDescent="0.25">
      <c r="A21" s="288" t="s">
        <v>14</v>
      </c>
      <c r="B21" s="194">
        <v>25</v>
      </c>
      <c r="C21" s="195">
        <v>0</v>
      </c>
      <c r="D21" s="188">
        <f t="shared" si="0"/>
        <v>0</v>
      </c>
      <c r="E21" s="195">
        <v>0</v>
      </c>
      <c r="F21" s="188">
        <f t="shared" si="1"/>
        <v>0</v>
      </c>
      <c r="G21" s="195">
        <v>0</v>
      </c>
      <c r="H21" s="188">
        <f t="shared" si="2"/>
        <v>0</v>
      </c>
      <c r="I21" s="195">
        <v>0</v>
      </c>
      <c r="J21" s="188">
        <f t="shared" si="3"/>
        <v>0</v>
      </c>
      <c r="K21" s="195">
        <v>0</v>
      </c>
      <c r="L21" s="188">
        <f t="shared" si="4"/>
        <v>0</v>
      </c>
      <c r="M21" s="189">
        <f t="shared" si="5"/>
        <v>0</v>
      </c>
      <c r="N21" s="196">
        <v>100</v>
      </c>
      <c r="O21" s="194">
        <v>100</v>
      </c>
      <c r="P21" s="197">
        <f t="shared" si="6"/>
        <v>0</v>
      </c>
    </row>
    <row r="22" spans="1:16" s="221" customFormat="1" ht="28.15" customHeight="1" x14ac:dyDescent="0.25">
      <c r="A22" s="288" t="s">
        <v>136</v>
      </c>
      <c r="B22" s="194">
        <v>20</v>
      </c>
      <c r="C22" s="195">
        <v>0</v>
      </c>
      <c r="D22" s="188">
        <f t="shared" si="0"/>
        <v>0</v>
      </c>
      <c r="E22" s="195">
        <v>0</v>
      </c>
      <c r="F22" s="188">
        <f t="shared" si="1"/>
        <v>0</v>
      </c>
      <c r="G22" s="195">
        <v>0</v>
      </c>
      <c r="H22" s="188">
        <f t="shared" si="2"/>
        <v>0</v>
      </c>
      <c r="I22" s="195">
        <v>0</v>
      </c>
      <c r="J22" s="188">
        <f t="shared" si="3"/>
        <v>0</v>
      </c>
      <c r="K22" s="195">
        <v>0</v>
      </c>
      <c r="L22" s="188">
        <f t="shared" si="4"/>
        <v>0</v>
      </c>
      <c r="M22" s="189">
        <f t="shared" si="5"/>
        <v>0</v>
      </c>
      <c r="N22" s="196">
        <v>10</v>
      </c>
      <c r="O22" s="194">
        <v>100</v>
      </c>
      <c r="P22" s="197">
        <f t="shared" si="6"/>
        <v>0</v>
      </c>
    </row>
    <row r="23" spans="1:16" s="221" customFormat="1" ht="28.9" customHeight="1" x14ac:dyDescent="0.25">
      <c r="A23" s="288" t="s">
        <v>7</v>
      </c>
      <c r="B23" s="194">
        <v>15</v>
      </c>
      <c r="C23" s="195">
        <v>0</v>
      </c>
      <c r="D23" s="188">
        <f t="shared" si="0"/>
        <v>0</v>
      </c>
      <c r="E23" s="195">
        <v>0</v>
      </c>
      <c r="F23" s="188">
        <f t="shared" si="1"/>
        <v>0</v>
      </c>
      <c r="G23" s="195">
        <v>0</v>
      </c>
      <c r="H23" s="188">
        <f t="shared" si="2"/>
        <v>0</v>
      </c>
      <c r="I23" s="195">
        <v>0</v>
      </c>
      <c r="J23" s="188">
        <f t="shared" si="3"/>
        <v>0</v>
      </c>
      <c r="K23" s="195">
        <v>0</v>
      </c>
      <c r="L23" s="188">
        <f t="shared" si="4"/>
        <v>0</v>
      </c>
      <c r="M23" s="189">
        <f t="shared" si="5"/>
        <v>0</v>
      </c>
      <c r="N23" s="196">
        <v>5</v>
      </c>
      <c r="O23" s="194">
        <v>75</v>
      </c>
      <c r="P23" s="197">
        <f t="shared" si="6"/>
        <v>25</v>
      </c>
    </row>
    <row r="24" spans="1:16" s="221" customFormat="1" ht="26.45" customHeight="1" x14ac:dyDescent="0.25">
      <c r="A24" s="288" t="s">
        <v>8</v>
      </c>
      <c r="B24" s="194">
        <v>10</v>
      </c>
      <c r="C24" s="195">
        <v>0</v>
      </c>
      <c r="D24" s="188">
        <f t="shared" si="0"/>
        <v>0</v>
      </c>
      <c r="E24" s="195">
        <v>0</v>
      </c>
      <c r="F24" s="188">
        <f t="shared" si="1"/>
        <v>0</v>
      </c>
      <c r="G24" s="195">
        <v>0</v>
      </c>
      <c r="H24" s="188">
        <f t="shared" si="2"/>
        <v>0</v>
      </c>
      <c r="I24" s="195">
        <v>0</v>
      </c>
      <c r="J24" s="188">
        <f t="shared" si="3"/>
        <v>0</v>
      </c>
      <c r="K24" s="195">
        <v>0</v>
      </c>
      <c r="L24" s="188">
        <f t="shared" si="4"/>
        <v>0</v>
      </c>
      <c r="M24" s="189">
        <f t="shared" si="5"/>
        <v>0</v>
      </c>
      <c r="N24" s="196">
        <v>5</v>
      </c>
      <c r="O24" s="194">
        <v>50</v>
      </c>
      <c r="P24" s="197">
        <f t="shared" si="6"/>
        <v>50</v>
      </c>
    </row>
    <row r="25" spans="1:16" s="221" customFormat="1" ht="26.45" customHeight="1" x14ac:dyDescent="0.25">
      <c r="A25" s="288" t="s">
        <v>15</v>
      </c>
      <c r="B25" s="194">
        <v>20</v>
      </c>
      <c r="C25" s="195">
        <v>0</v>
      </c>
      <c r="D25" s="188">
        <f t="shared" si="0"/>
        <v>0</v>
      </c>
      <c r="E25" s="195">
        <v>0</v>
      </c>
      <c r="F25" s="188">
        <f t="shared" si="1"/>
        <v>0</v>
      </c>
      <c r="G25" s="195">
        <v>0</v>
      </c>
      <c r="H25" s="188">
        <f t="shared" si="2"/>
        <v>0</v>
      </c>
      <c r="I25" s="195">
        <v>0</v>
      </c>
      <c r="J25" s="188">
        <f t="shared" si="3"/>
        <v>0</v>
      </c>
      <c r="K25" s="195">
        <v>0</v>
      </c>
      <c r="L25" s="188">
        <f t="shared" si="4"/>
        <v>0</v>
      </c>
      <c r="M25" s="189">
        <f t="shared" si="5"/>
        <v>0</v>
      </c>
      <c r="N25" s="196">
        <v>5</v>
      </c>
      <c r="O25" s="194">
        <v>50</v>
      </c>
      <c r="P25" s="197">
        <f t="shared" si="6"/>
        <v>50</v>
      </c>
    </row>
    <row r="26" spans="1:16" s="221" customFormat="1" ht="26.45" customHeight="1" x14ac:dyDescent="0.25">
      <c r="A26" s="288" t="s">
        <v>71</v>
      </c>
      <c r="B26" s="194">
        <v>10</v>
      </c>
      <c r="C26" s="195">
        <v>0</v>
      </c>
      <c r="D26" s="188">
        <f t="shared" si="0"/>
        <v>0</v>
      </c>
      <c r="E26" s="195">
        <v>0</v>
      </c>
      <c r="F26" s="188">
        <f t="shared" si="1"/>
        <v>0</v>
      </c>
      <c r="G26" s="195">
        <v>0</v>
      </c>
      <c r="H26" s="188">
        <f t="shared" si="2"/>
        <v>0</v>
      </c>
      <c r="I26" s="195">
        <v>0</v>
      </c>
      <c r="J26" s="188">
        <f t="shared" si="3"/>
        <v>0</v>
      </c>
      <c r="K26" s="195">
        <v>0</v>
      </c>
      <c r="L26" s="188">
        <f t="shared" si="4"/>
        <v>0</v>
      </c>
      <c r="M26" s="189">
        <f>+(D26*5)+(F26*4)+(H26*3)+(J26*2)+L26</f>
        <v>0</v>
      </c>
      <c r="N26" s="196">
        <v>7</v>
      </c>
      <c r="O26" s="194">
        <v>100</v>
      </c>
      <c r="P26" s="197">
        <f>100-O26</f>
        <v>0</v>
      </c>
    </row>
    <row r="27" spans="1:16" s="221" customFormat="1" ht="30" customHeight="1" thickBot="1" x14ac:dyDescent="0.3">
      <c r="A27" s="289" t="s">
        <v>48</v>
      </c>
      <c r="B27" s="223"/>
      <c r="C27" s="224">
        <v>0</v>
      </c>
      <c r="D27" s="225">
        <f t="shared" si="0"/>
        <v>0</v>
      </c>
      <c r="E27" s="224">
        <v>0</v>
      </c>
      <c r="F27" s="225">
        <f t="shared" si="1"/>
        <v>0</v>
      </c>
      <c r="G27" s="224">
        <v>0</v>
      </c>
      <c r="H27" s="225">
        <f t="shared" si="2"/>
        <v>0</v>
      </c>
      <c r="I27" s="224">
        <v>0</v>
      </c>
      <c r="J27" s="225">
        <f t="shared" si="3"/>
        <v>0</v>
      </c>
      <c r="K27" s="224">
        <v>0</v>
      </c>
      <c r="L27" s="225">
        <f t="shared" si="4"/>
        <v>0</v>
      </c>
      <c r="M27" s="226">
        <f t="shared" si="5"/>
        <v>0</v>
      </c>
      <c r="N27" s="200">
        <v>1E-3</v>
      </c>
      <c r="O27" s="227"/>
      <c r="P27" s="202">
        <f t="shared" si="6"/>
        <v>100</v>
      </c>
    </row>
    <row r="28" spans="1:16" ht="23.45" customHeight="1" thickBot="1" x14ac:dyDescent="0.4">
      <c r="A28" s="203"/>
      <c r="B28" s="204"/>
      <c r="C28" s="205"/>
      <c r="D28" s="206"/>
      <c r="E28" s="205"/>
      <c r="F28" s="206"/>
      <c r="G28" s="205"/>
      <c r="H28" s="206"/>
      <c r="I28" s="205"/>
      <c r="J28" s="206"/>
      <c r="K28" s="207"/>
      <c r="L28" s="208"/>
      <c r="M28" s="228"/>
      <c r="N28" s="209"/>
      <c r="O28" s="218"/>
      <c r="P28" s="210"/>
    </row>
    <row r="29" spans="1:16" ht="34.15" customHeight="1" thickBot="1" x14ac:dyDescent="0.4">
      <c r="A29" s="172"/>
      <c r="B29" s="211"/>
      <c r="C29" s="212" t="s">
        <v>88</v>
      </c>
      <c r="D29" s="213"/>
      <c r="E29" s="214" t="s">
        <v>89</v>
      </c>
      <c r="F29" s="213"/>
      <c r="G29" s="214" t="s">
        <v>90</v>
      </c>
      <c r="H29" s="213"/>
      <c r="I29" s="214" t="s">
        <v>91</v>
      </c>
      <c r="J29" s="229"/>
      <c r="K29" s="215" t="s">
        <v>92</v>
      </c>
      <c r="L29" s="216"/>
      <c r="M29" s="230" t="s">
        <v>93</v>
      </c>
      <c r="N29" s="231"/>
      <c r="O29" s="232"/>
      <c r="P29" s="232"/>
    </row>
    <row r="30" spans="1:16" s="219" customFormat="1" ht="70.900000000000006" customHeight="1" thickBot="1" x14ac:dyDescent="0.4">
      <c r="A30" s="179" t="s">
        <v>9</v>
      </c>
      <c r="B30" s="180" t="s">
        <v>20</v>
      </c>
      <c r="C30" s="181" t="s">
        <v>19</v>
      </c>
      <c r="D30" s="180" t="s">
        <v>2</v>
      </c>
      <c r="E30" s="180" t="s">
        <v>129</v>
      </c>
      <c r="F30" s="180" t="s">
        <v>130</v>
      </c>
      <c r="G30" s="180" t="s">
        <v>123</v>
      </c>
      <c r="H30" s="180" t="s">
        <v>122</v>
      </c>
      <c r="I30" s="180" t="s">
        <v>121</v>
      </c>
      <c r="J30" s="180" t="s">
        <v>120</v>
      </c>
      <c r="K30" s="180" t="s">
        <v>117</v>
      </c>
      <c r="L30" s="180" t="s">
        <v>116</v>
      </c>
      <c r="M30" s="182" t="s">
        <v>3</v>
      </c>
      <c r="N30" s="180" t="s">
        <v>41</v>
      </c>
      <c r="O30" s="180" t="s">
        <v>43</v>
      </c>
      <c r="P30" s="183" t="s">
        <v>44</v>
      </c>
    </row>
    <row r="31" spans="1:16" s="221" customFormat="1" ht="42.6" customHeight="1" x14ac:dyDescent="0.25">
      <c r="A31" s="233" t="s">
        <v>51</v>
      </c>
      <c r="B31" s="186">
        <v>10</v>
      </c>
      <c r="C31" s="195">
        <v>0</v>
      </c>
      <c r="D31" s="188">
        <f>+(C31/N31)/(($B$54*O31/100)+($B$55*P31/100))</f>
        <v>0</v>
      </c>
      <c r="E31" s="195">
        <v>0</v>
      </c>
      <c r="F31" s="188">
        <f>+(E31/N31)/(($B$54*O31/100)+($B$55*P31/100))</f>
        <v>0</v>
      </c>
      <c r="G31" s="195">
        <v>0</v>
      </c>
      <c r="H31" s="188">
        <f>+(G31/N31)/(($B$54*O31/100)+($B$55*P31/100))</f>
        <v>0</v>
      </c>
      <c r="I31" s="195">
        <v>0</v>
      </c>
      <c r="J31" s="188">
        <f>+(I31/N31)/(($B$54*O31/100)+($B$55*P31/100))</f>
        <v>0</v>
      </c>
      <c r="K31" s="195">
        <v>0</v>
      </c>
      <c r="L31" s="188">
        <f>+(K31/N31)/(($B$54*O31/100)+($B$55*P31/100))</f>
        <v>0</v>
      </c>
      <c r="M31" s="189">
        <f>+(D31*5)+(F31*4)+(H31*3)+(J31*2)+L31</f>
        <v>0</v>
      </c>
      <c r="N31" s="196">
        <v>15</v>
      </c>
      <c r="O31" s="194">
        <v>50</v>
      </c>
      <c r="P31" s="197">
        <f>100-O31</f>
        <v>50</v>
      </c>
    </row>
    <row r="32" spans="1:16" s="221" customFormat="1" ht="46.9" customHeight="1" x14ac:dyDescent="0.25">
      <c r="A32" s="233" t="s">
        <v>52</v>
      </c>
      <c r="B32" s="194">
        <v>10</v>
      </c>
      <c r="C32" s="195">
        <v>0</v>
      </c>
      <c r="D32" s="188">
        <f>+(C32/N32)/(($B$54*O32/100)+($B$55*P32/100))</f>
        <v>0</v>
      </c>
      <c r="E32" s="195">
        <v>0</v>
      </c>
      <c r="F32" s="188">
        <f>+(E32/N32)/(($B$54*O32/100)+($B$55*P32/100))</f>
        <v>0</v>
      </c>
      <c r="G32" s="195">
        <v>0</v>
      </c>
      <c r="H32" s="188">
        <f>+(G32/N32)/(($B$54*O32/100)+($B$55*P32/100))</f>
        <v>0</v>
      </c>
      <c r="I32" s="195">
        <v>0</v>
      </c>
      <c r="J32" s="188">
        <f>+(I32/N32)/(($B$54*O32/100)+($B$55*P32/100))</f>
        <v>0</v>
      </c>
      <c r="K32" s="195">
        <v>0</v>
      </c>
      <c r="L32" s="188">
        <f>+(K32/N32)/(($B$54*O32/100)+($B$55*P32/100))</f>
        <v>0</v>
      </c>
      <c r="M32" s="189">
        <f>+(D32*5)+(F32*4)+(H32*3)+(J32*2)+L32</f>
        <v>0</v>
      </c>
      <c r="N32" s="196">
        <v>15</v>
      </c>
      <c r="O32" s="194">
        <v>50</v>
      </c>
      <c r="P32" s="197">
        <f>100-O32</f>
        <v>50</v>
      </c>
    </row>
    <row r="33" spans="1:16" s="221" customFormat="1" ht="64.900000000000006" customHeight="1" x14ac:dyDescent="0.25">
      <c r="A33" s="193" t="s">
        <v>28</v>
      </c>
      <c r="B33" s="194">
        <v>10</v>
      </c>
      <c r="C33" s="195">
        <v>0</v>
      </c>
      <c r="D33" s="188">
        <f>+(C33/N33)/(($B$54*O33/100)+($B$55*P33/100))</f>
        <v>0</v>
      </c>
      <c r="E33" s="195">
        <v>0</v>
      </c>
      <c r="F33" s="188">
        <f>+(E33/N33)/(($B$54*O33/100)+($B$55*P33/100))</f>
        <v>0</v>
      </c>
      <c r="G33" s="195">
        <v>0</v>
      </c>
      <c r="H33" s="188">
        <f>+(G33/N33)/(($B$54*O33/100)+($B$55*P33/100))</f>
        <v>0</v>
      </c>
      <c r="I33" s="195">
        <v>0</v>
      </c>
      <c r="J33" s="188">
        <f>+(I33/N33)/(($B$54*O33/100)+($B$55*P33/100))</f>
        <v>0</v>
      </c>
      <c r="K33" s="195">
        <v>0</v>
      </c>
      <c r="L33" s="188">
        <f>+(K33/N33)/(($B$54*O33/100)+($B$55*P33/100))</f>
        <v>0</v>
      </c>
      <c r="M33" s="189">
        <f>+(D33*5)+(F33*4)+(H33*3)+(J33*2)+L33</f>
        <v>0</v>
      </c>
      <c r="N33" s="196">
        <v>3</v>
      </c>
      <c r="O33" s="194">
        <v>50</v>
      </c>
      <c r="P33" s="197">
        <f>100-O33</f>
        <v>50</v>
      </c>
    </row>
    <row r="34" spans="1:16" s="221" customFormat="1" ht="35.450000000000003" customHeight="1" x14ac:dyDescent="0.25">
      <c r="A34" s="193" t="s">
        <v>72</v>
      </c>
      <c r="B34" s="194">
        <v>15</v>
      </c>
      <c r="C34" s="195">
        <v>0</v>
      </c>
      <c r="D34" s="188">
        <f>+(C34/N34)/(($B$54*O34/100)+($B$55*P34/100))</f>
        <v>0</v>
      </c>
      <c r="E34" s="195">
        <v>0</v>
      </c>
      <c r="F34" s="188">
        <f>+(E34/N34)/(($B$54*O34/100)+($B$55*P34/100))</f>
        <v>0</v>
      </c>
      <c r="G34" s="195">
        <v>0</v>
      </c>
      <c r="H34" s="188">
        <f>+(G34/N34)/(($B$54*O34/100)+($B$55*P34/100))</f>
        <v>0</v>
      </c>
      <c r="I34" s="195">
        <v>0</v>
      </c>
      <c r="J34" s="188">
        <f>+(I34/N34)/(($B$54*O34/100)+($B$55*P34/100))</f>
        <v>0</v>
      </c>
      <c r="K34" s="195">
        <v>0</v>
      </c>
      <c r="L34" s="188">
        <f>+(K34/N34)/(($B$54*O34/100)+($B$55*P34/100))</f>
        <v>0</v>
      </c>
      <c r="M34" s="189">
        <f>+(D34*5)+(F34*4)+(H34*3)+(J34*2)+L34</f>
        <v>0</v>
      </c>
      <c r="N34" s="196">
        <v>7</v>
      </c>
      <c r="O34" s="194">
        <v>100</v>
      </c>
      <c r="P34" s="197">
        <f>100-O34</f>
        <v>0</v>
      </c>
    </row>
    <row r="35" spans="1:16" s="221" customFormat="1" ht="39" customHeight="1" thickBot="1" x14ac:dyDescent="0.3">
      <c r="A35" s="222" t="s">
        <v>48</v>
      </c>
      <c r="B35" s="223"/>
      <c r="C35" s="224">
        <v>0</v>
      </c>
      <c r="D35" s="225">
        <f>+(C35/N35)/(($B$54*O35/100)+($B$55*P35/100))</f>
        <v>0</v>
      </c>
      <c r="E35" s="224">
        <v>0</v>
      </c>
      <c r="F35" s="225">
        <f>+(E35/N35)/(($B$54*O35/100)+($B$55*P35/100))</f>
        <v>0</v>
      </c>
      <c r="G35" s="224">
        <v>0</v>
      </c>
      <c r="H35" s="225">
        <f>+(G35/N35)/(($B$54*O35/100)+($B$55*P35/100))</f>
        <v>0</v>
      </c>
      <c r="I35" s="224">
        <v>0</v>
      </c>
      <c r="J35" s="225">
        <f>+(I35/N35)/(($B$54*O35/100)+($B$55*P35/100))</f>
        <v>0</v>
      </c>
      <c r="K35" s="224"/>
      <c r="L35" s="225">
        <f>+(K35/N35)/(($B$54*O35/100)+($B$55*P35/100))</f>
        <v>0</v>
      </c>
      <c r="M35" s="226">
        <f>+(D35*5)+(F35*4)+(H35*3)+(J35*2)+L35</f>
        <v>0</v>
      </c>
      <c r="N35" s="200">
        <v>1E-3</v>
      </c>
      <c r="O35" s="227"/>
      <c r="P35" s="202">
        <f>100-O35</f>
        <v>100</v>
      </c>
    </row>
    <row r="36" spans="1:16" ht="30.6" customHeight="1" thickBot="1" x14ac:dyDescent="0.4">
      <c r="A36" s="203"/>
      <c r="B36" s="204"/>
      <c r="C36" s="205"/>
      <c r="D36" s="206"/>
      <c r="E36" s="205"/>
      <c r="F36" s="206"/>
      <c r="G36" s="205"/>
      <c r="H36" s="206"/>
      <c r="I36" s="205"/>
      <c r="J36" s="206"/>
      <c r="K36" s="207"/>
      <c r="L36" s="208"/>
      <c r="M36" s="228"/>
      <c r="N36" s="234"/>
      <c r="O36" s="235"/>
      <c r="P36" s="236"/>
    </row>
    <row r="37" spans="1:16" ht="33.6" customHeight="1" thickBot="1" x14ac:dyDescent="0.4">
      <c r="A37" s="172"/>
      <c r="B37" s="211"/>
      <c r="C37" s="214" t="s">
        <v>88</v>
      </c>
      <c r="D37" s="229"/>
      <c r="E37" s="214" t="s">
        <v>89</v>
      </c>
      <c r="F37" s="213"/>
      <c r="G37" s="214" t="s">
        <v>90</v>
      </c>
      <c r="H37" s="229"/>
      <c r="I37" s="214" t="s">
        <v>91</v>
      </c>
      <c r="J37" s="229"/>
      <c r="K37" s="215" t="s">
        <v>92</v>
      </c>
      <c r="L37" s="237"/>
      <c r="M37" s="217" t="s">
        <v>93</v>
      </c>
      <c r="N37" s="231"/>
      <c r="O37" s="232"/>
      <c r="P37" s="232"/>
    </row>
    <row r="38" spans="1:16" s="219" customFormat="1" ht="60" customHeight="1" thickBot="1" x14ac:dyDescent="0.4">
      <c r="A38" s="179" t="s">
        <v>10</v>
      </c>
      <c r="B38" s="180" t="s">
        <v>20</v>
      </c>
      <c r="C38" s="181" t="s">
        <v>19</v>
      </c>
      <c r="D38" s="180" t="s">
        <v>2</v>
      </c>
      <c r="E38" s="180" t="s">
        <v>129</v>
      </c>
      <c r="F38" s="180" t="s">
        <v>130</v>
      </c>
      <c r="G38" s="180" t="s">
        <v>123</v>
      </c>
      <c r="H38" s="180" t="s">
        <v>122</v>
      </c>
      <c r="I38" s="180" t="s">
        <v>121</v>
      </c>
      <c r="J38" s="180" t="s">
        <v>120</v>
      </c>
      <c r="K38" s="180" t="s">
        <v>117</v>
      </c>
      <c r="L38" s="180" t="s">
        <v>116</v>
      </c>
      <c r="M38" s="182" t="s">
        <v>3</v>
      </c>
      <c r="N38" s="180" t="s">
        <v>41</v>
      </c>
      <c r="O38" s="180" t="s">
        <v>43</v>
      </c>
      <c r="P38" s="183" t="s">
        <v>44</v>
      </c>
    </row>
    <row r="39" spans="1:16" s="221" customFormat="1" ht="32.450000000000003" customHeight="1" x14ac:dyDescent="0.25">
      <c r="A39" s="220" t="s">
        <v>12</v>
      </c>
      <c r="B39" s="186">
        <v>30</v>
      </c>
      <c r="C39" s="195">
        <v>0</v>
      </c>
      <c r="D39" s="188">
        <f t="shared" ref="D39:D45" si="7">+(C39/N39)/(($B$54*O39/100)+($B$55*P39/100))</f>
        <v>0</v>
      </c>
      <c r="E39" s="195">
        <v>0</v>
      </c>
      <c r="F39" s="188">
        <f t="shared" ref="F39:F45" si="8">+(E39/N39)/(($B$54*O39/100)+($B$55*P39/100))</f>
        <v>0</v>
      </c>
      <c r="G39" s="195">
        <v>0</v>
      </c>
      <c r="H39" s="188">
        <f t="shared" ref="H39:H45" si="9">+(G39/N39)/(($B$54*O39/100)+($B$55*P39/100))</f>
        <v>0</v>
      </c>
      <c r="I39" s="195">
        <v>0</v>
      </c>
      <c r="J39" s="188">
        <f t="shared" ref="J39:J45" si="10">+(I39/N39)/(($B$54*O39/100)+($B$55*P39/100))</f>
        <v>0</v>
      </c>
      <c r="K39" s="195">
        <v>0</v>
      </c>
      <c r="L39" s="188">
        <f t="shared" ref="L39:L45" si="11">+(K39/N39)/(($B$54*O39/100)+($B$55*P39/100))</f>
        <v>0</v>
      </c>
      <c r="M39" s="189">
        <f t="shared" ref="M39:M45" si="12">+(D39*5)+(F39*4)+(H39*3)+(J39*2)+L39</f>
        <v>0</v>
      </c>
      <c r="N39" s="196">
        <v>80</v>
      </c>
      <c r="O39" s="194">
        <v>20</v>
      </c>
      <c r="P39" s="238">
        <f>100-O39</f>
        <v>80</v>
      </c>
    </row>
    <row r="40" spans="1:16" s="221" customFormat="1" ht="33.6" customHeight="1" x14ac:dyDescent="0.25">
      <c r="A40" s="220" t="s">
        <v>16</v>
      </c>
      <c r="B40" s="194">
        <v>50</v>
      </c>
      <c r="C40" s="195">
        <v>0</v>
      </c>
      <c r="D40" s="188">
        <f t="shared" si="7"/>
        <v>0</v>
      </c>
      <c r="E40" s="195">
        <v>0</v>
      </c>
      <c r="F40" s="188">
        <f t="shared" si="8"/>
        <v>0</v>
      </c>
      <c r="G40" s="195">
        <v>0</v>
      </c>
      <c r="H40" s="188">
        <f t="shared" si="9"/>
        <v>0</v>
      </c>
      <c r="I40" s="195">
        <v>0</v>
      </c>
      <c r="J40" s="188">
        <f t="shared" si="10"/>
        <v>0</v>
      </c>
      <c r="K40" s="195">
        <v>0</v>
      </c>
      <c r="L40" s="188">
        <f t="shared" si="11"/>
        <v>0</v>
      </c>
      <c r="M40" s="189">
        <f t="shared" si="12"/>
        <v>0</v>
      </c>
      <c r="N40" s="196">
        <v>40</v>
      </c>
      <c r="O40" s="194">
        <v>20</v>
      </c>
      <c r="P40" s="238">
        <f t="shared" ref="P40:P45" si="13">100-O40</f>
        <v>80</v>
      </c>
    </row>
    <row r="41" spans="1:16" s="221" customFormat="1" ht="27.6" customHeight="1" x14ac:dyDescent="0.25">
      <c r="A41" s="220" t="s">
        <v>17</v>
      </c>
      <c r="B41" s="194">
        <v>25</v>
      </c>
      <c r="C41" s="195">
        <v>0</v>
      </c>
      <c r="D41" s="188">
        <f t="shared" si="7"/>
        <v>0</v>
      </c>
      <c r="E41" s="195">
        <v>0</v>
      </c>
      <c r="F41" s="188">
        <f t="shared" si="8"/>
        <v>0</v>
      </c>
      <c r="G41" s="195">
        <v>0</v>
      </c>
      <c r="H41" s="188">
        <f t="shared" si="9"/>
        <v>0</v>
      </c>
      <c r="I41" s="195">
        <v>0</v>
      </c>
      <c r="J41" s="188">
        <f t="shared" si="10"/>
        <v>0</v>
      </c>
      <c r="K41" s="195">
        <v>0</v>
      </c>
      <c r="L41" s="188">
        <f t="shared" si="11"/>
        <v>0</v>
      </c>
      <c r="M41" s="189">
        <f t="shared" si="12"/>
        <v>0</v>
      </c>
      <c r="N41" s="196">
        <v>200</v>
      </c>
      <c r="O41" s="194">
        <v>20</v>
      </c>
      <c r="P41" s="238">
        <f t="shared" si="13"/>
        <v>80</v>
      </c>
    </row>
    <row r="42" spans="1:16" s="221" customFormat="1" ht="27.6" customHeight="1" x14ac:dyDescent="0.25">
      <c r="A42" s="220" t="s">
        <v>18</v>
      </c>
      <c r="B42" s="194">
        <v>30</v>
      </c>
      <c r="C42" s="195">
        <v>0</v>
      </c>
      <c r="D42" s="188">
        <f t="shared" si="7"/>
        <v>0</v>
      </c>
      <c r="E42" s="195">
        <v>0</v>
      </c>
      <c r="F42" s="188">
        <f t="shared" si="8"/>
        <v>0</v>
      </c>
      <c r="G42" s="195">
        <v>0</v>
      </c>
      <c r="H42" s="188">
        <f t="shared" si="9"/>
        <v>0</v>
      </c>
      <c r="I42" s="195">
        <v>0</v>
      </c>
      <c r="J42" s="188">
        <f t="shared" si="10"/>
        <v>0</v>
      </c>
      <c r="K42" s="195">
        <v>0</v>
      </c>
      <c r="L42" s="188">
        <f t="shared" si="11"/>
        <v>0</v>
      </c>
      <c r="M42" s="189">
        <f t="shared" si="12"/>
        <v>0</v>
      </c>
      <c r="N42" s="196">
        <v>80</v>
      </c>
      <c r="O42" s="194">
        <v>20</v>
      </c>
      <c r="P42" s="238">
        <f t="shared" si="13"/>
        <v>80</v>
      </c>
    </row>
    <row r="43" spans="1:16" s="221" customFormat="1" ht="28.9" customHeight="1" x14ac:dyDescent="0.25">
      <c r="A43" s="220" t="s">
        <v>13</v>
      </c>
      <c r="B43" s="194">
        <v>10</v>
      </c>
      <c r="C43" s="195">
        <v>0</v>
      </c>
      <c r="D43" s="188">
        <f t="shared" si="7"/>
        <v>0</v>
      </c>
      <c r="E43" s="195">
        <v>0</v>
      </c>
      <c r="F43" s="188">
        <f t="shared" si="8"/>
        <v>0</v>
      </c>
      <c r="G43" s="195">
        <v>0</v>
      </c>
      <c r="H43" s="188">
        <f t="shared" si="9"/>
        <v>0</v>
      </c>
      <c r="I43" s="195">
        <v>0</v>
      </c>
      <c r="J43" s="188">
        <f t="shared" si="10"/>
        <v>0</v>
      </c>
      <c r="K43" s="195">
        <v>0</v>
      </c>
      <c r="L43" s="188">
        <f t="shared" si="11"/>
        <v>0</v>
      </c>
      <c r="M43" s="189">
        <f t="shared" si="12"/>
        <v>0</v>
      </c>
      <c r="N43" s="196">
        <v>10</v>
      </c>
      <c r="O43" s="194">
        <v>20</v>
      </c>
      <c r="P43" s="238">
        <f t="shared" si="13"/>
        <v>80</v>
      </c>
    </row>
    <row r="44" spans="1:16" s="221" customFormat="1" ht="25.9" customHeight="1" x14ac:dyDescent="0.25">
      <c r="A44" s="220" t="s">
        <v>11</v>
      </c>
      <c r="B44" s="194">
        <v>30</v>
      </c>
      <c r="C44" s="195">
        <v>0</v>
      </c>
      <c r="D44" s="188">
        <f t="shared" si="7"/>
        <v>0</v>
      </c>
      <c r="E44" s="195">
        <v>0</v>
      </c>
      <c r="F44" s="188">
        <f t="shared" si="8"/>
        <v>0</v>
      </c>
      <c r="G44" s="195">
        <v>0</v>
      </c>
      <c r="H44" s="188">
        <f t="shared" si="9"/>
        <v>0</v>
      </c>
      <c r="I44" s="195">
        <v>0</v>
      </c>
      <c r="J44" s="188">
        <f t="shared" si="10"/>
        <v>0</v>
      </c>
      <c r="K44" s="195">
        <v>0</v>
      </c>
      <c r="L44" s="188">
        <f t="shared" si="11"/>
        <v>0</v>
      </c>
      <c r="M44" s="189">
        <f t="shared" si="12"/>
        <v>0</v>
      </c>
      <c r="N44" s="196">
        <v>20</v>
      </c>
      <c r="O44" s="194">
        <v>100</v>
      </c>
      <c r="P44" s="238">
        <f t="shared" si="13"/>
        <v>0</v>
      </c>
    </row>
    <row r="45" spans="1:16" s="221" customFormat="1" ht="32.450000000000003" customHeight="1" thickBot="1" x14ac:dyDescent="0.3">
      <c r="A45" s="220" t="s">
        <v>48</v>
      </c>
      <c r="B45" s="199"/>
      <c r="C45" s="195">
        <v>0</v>
      </c>
      <c r="D45" s="188">
        <f t="shared" si="7"/>
        <v>0</v>
      </c>
      <c r="E45" s="195">
        <v>0</v>
      </c>
      <c r="F45" s="188">
        <f t="shared" si="8"/>
        <v>0</v>
      </c>
      <c r="G45" s="195">
        <v>0</v>
      </c>
      <c r="H45" s="188">
        <f t="shared" si="9"/>
        <v>0</v>
      </c>
      <c r="I45" s="195">
        <v>0</v>
      </c>
      <c r="J45" s="188">
        <f t="shared" si="10"/>
        <v>0</v>
      </c>
      <c r="K45" s="195">
        <v>0</v>
      </c>
      <c r="L45" s="188">
        <f t="shared" si="11"/>
        <v>0</v>
      </c>
      <c r="M45" s="189">
        <f t="shared" si="12"/>
        <v>0</v>
      </c>
      <c r="N45" s="200">
        <v>1E-3</v>
      </c>
      <c r="O45" s="227"/>
      <c r="P45" s="239">
        <f t="shared" si="13"/>
        <v>100</v>
      </c>
    </row>
    <row r="46" spans="1:16" ht="33.6" customHeight="1" thickBot="1" x14ac:dyDescent="0.4">
      <c r="A46" s="203"/>
      <c r="B46" s="204"/>
      <c r="C46" s="205"/>
      <c r="D46" s="206"/>
      <c r="E46" s="205"/>
      <c r="F46" s="206"/>
      <c r="G46" s="205"/>
      <c r="H46" s="206"/>
      <c r="I46" s="205"/>
      <c r="J46" s="206"/>
      <c r="K46" s="205"/>
      <c r="L46" s="206"/>
      <c r="M46" s="206"/>
      <c r="N46" s="209"/>
      <c r="O46" s="218"/>
      <c r="P46" s="210"/>
    </row>
    <row r="47" spans="1:16" ht="33.6" customHeight="1" thickBot="1" x14ac:dyDescent="0.4">
      <c r="A47" s="172"/>
      <c r="B47" s="211"/>
      <c r="C47" s="240" t="s">
        <v>88</v>
      </c>
      <c r="D47" s="241"/>
      <c r="E47" s="242" t="s">
        <v>89</v>
      </c>
      <c r="F47" s="243"/>
      <c r="G47" s="242" t="s">
        <v>90</v>
      </c>
      <c r="H47" s="241"/>
      <c r="I47" s="242" t="s">
        <v>91</v>
      </c>
      <c r="J47" s="241"/>
      <c r="K47" s="244" t="s">
        <v>92</v>
      </c>
      <c r="L47" s="245"/>
      <c r="M47" s="246" t="s">
        <v>93</v>
      </c>
      <c r="N47" s="209"/>
      <c r="O47" s="218"/>
      <c r="P47" s="210"/>
    </row>
    <row r="48" spans="1:16" ht="67.150000000000006" customHeight="1" thickBot="1" x14ac:dyDescent="0.4">
      <c r="A48" s="247" t="s">
        <v>101</v>
      </c>
      <c r="B48" s="180" t="s">
        <v>20</v>
      </c>
      <c r="C48" s="181" t="s">
        <v>19</v>
      </c>
      <c r="D48" s="180" t="s">
        <v>2</v>
      </c>
      <c r="E48" s="180" t="s">
        <v>129</v>
      </c>
      <c r="F48" s="180" t="s">
        <v>130</v>
      </c>
      <c r="G48" s="180" t="s">
        <v>123</v>
      </c>
      <c r="H48" s="180" t="s">
        <v>122</v>
      </c>
      <c r="I48" s="180" t="s">
        <v>121</v>
      </c>
      <c r="J48" s="180" t="s">
        <v>120</v>
      </c>
      <c r="K48" s="180" t="s">
        <v>117</v>
      </c>
      <c r="L48" s="180" t="s">
        <v>116</v>
      </c>
      <c r="M48" s="182" t="s">
        <v>3</v>
      </c>
      <c r="N48" s="180"/>
      <c r="O48" s="180"/>
      <c r="P48" s="183"/>
    </row>
    <row r="49" spans="1:16" s="221" customFormat="1" ht="39.6" customHeight="1" x14ac:dyDescent="0.25">
      <c r="A49" s="248" t="s">
        <v>79</v>
      </c>
      <c r="B49" s="249"/>
      <c r="C49" s="250">
        <f>SUM(C5:C45)</f>
        <v>0</v>
      </c>
      <c r="D49" s="251">
        <f t="shared" ref="D49:M49" si="14">SUM(D5:D45)</f>
        <v>0</v>
      </c>
      <c r="E49" s="250">
        <f t="shared" si="14"/>
        <v>0</v>
      </c>
      <c r="F49" s="251">
        <f t="shared" si="14"/>
        <v>0</v>
      </c>
      <c r="G49" s="250">
        <f t="shared" si="14"/>
        <v>0</v>
      </c>
      <c r="H49" s="251">
        <f t="shared" si="14"/>
        <v>0</v>
      </c>
      <c r="I49" s="250">
        <f t="shared" si="14"/>
        <v>0</v>
      </c>
      <c r="J49" s="251">
        <f t="shared" si="14"/>
        <v>0</v>
      </c>
      <c r="K49" s="250">
        <f t="shared" si="14"/>
        <v>0</v>
      </c>
      <c r="L49" s="251">
        <f t="shared" si="14"/>
        <v>0</v>
      </c>
      <c r="M49" s="252">
        <f t="shared" si="14"/>
        <v>0</v>
      </c>
      <c r="N49" s="253"/>
      <c r="O49" s="254"/>
      <c r="P49" s="254"/>
    </row>
    <row r="50" spans="1:16" ht="37.15" customHeight="1" thickBot="1" x14ac:dyDescent="0.4">
      <c r="A50" s="204"/>
      <c r="B50" s="204"/>
      <c r="C50" s="205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175"/>
      <c r="O50" s="177"/>
      <c r="P50" s="177"/>
    </row>
    <row r="51" spans="1:16" ht="37.15" customHeight="1" thickBot="1" x14ac:dyDescent="0.4">
      <c r="A51" s="204"/>
      <c r="B51" s="255" t="s">
        <v>80</v>
      </c>
      <c r="C51" s="256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75"/>
      <c r="O51" s="177"/>
      <c r="P51" s="177"/>
    </row>
    <row r="52" spans="1:16" ht="27.6" customHeight="1" x14ac:dyDescent="0.35">
      <c r="A52" s="204"/>
      <c r="B52" s="257" t="s">
        <v>95</v>
      </c>
      <c r="C52" s="258" t="s">
        <v>50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175"/>
      <c r="O52" s="177"/>
      <c r="P52" s="177"/>
    </row>
    <row r="53" spans="1:16" s="219" customFormat="1" ht="23.45" customHeight="1" x14ac:dyDescent="0.35">
      <c r="A53" s="259"/>
      <c r="B53" s="260" t="s">
        <v>96</v>
      </c>
      <c r="C53" s="261" t="s">
        <v>45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3"/>
      <c r="N53" s="262"/>
      <c r="O53" s="264"/>
      <c r="P53" s="264"/>
    </row>
    <row r="54" spans="1:16" ht="23.45" customHeight="1" x14ac:dyDescent="0.35">
      <c r="A54" s="204"/>
      <c r="B54" s="265">
        <v>0.17499999999999999</v>
      </c>
      <c r="C54" s="261" t="s">
        <v>46</v>
      </c>
      <c r="D54" s="175"/>
      <c r="E54" s="175"/>
      <c r="F54" s="175"/>
      <c r="G54" s="175"/>
      <c r="H54" s="175"/>
      <c r="I54" s="175"/>
      <c r="J54" s="175"/>
      <c r="K54" s="175"/>
      <c r="L54" s="266"/>
      <c r="M54" s="176"/>
      <c r="N54" s="175"/>
      <c r="O54" s="177"/>
      <c r="P54" s="177"/>
    </row>
    <row r="55" spans="1:16" ht="27.6" customHeight="1" x14ac:dyDescent="0.35">
      <c r="A55" s="204"/>
      <c r="B55" s="267">
        <f>+B57*B56</f>
        <v>2.8649999999999998E-2</v>
      </c>
      <c r="C55" s="261" t="s">
        <v>47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6"/>
      <c r="N55" s="175"/>
      <c r="O55" s="177"/>
      <c r="P55" s="177"/>
    </row>
    <row r="56" spans="1:16" ht="37.9" customHeight="1" x14ac:dyDescent="0.35">
      <c r="A56" s="204"/>
      <c r="B56" s="268">
        <v>9.5500000000000002E-2</v>
      </c>
      <c r="C56" s="269" t="s">
        <v>62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75"/>
      <c r="O56" s="177"/>
      <c r="P56" s="177"/>
    </row>
    <row r="57" spans="1:16" ht="32.450000000000003" customHeight="1" thickBot="1" x14ac:dyDescent="0.4">
      <c r="A57" s="204"/>
      <c r="B57" s="270">
        <v>0.3</v>
      </c>
      <c r="C57" s="271" t="s">
        <v>49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6"/>
      <c r="N57" s="175"/>
      <c r="O57" s="177"/>
      <c r="P57" s="177"/>
    </row>
    <row r="58" spans="1:16" x14ac:dyDescent="0.35">
      <c r="A58" s="204" t="s">
        <v>102</v>
      </c>
      <c r="B58" s="204"/>
      <c r="C58" s="205"/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175"/>
      <c r="O58" s="177"/>
      <c r="P58" s="177"/>
    </row>
    <row r="59" spans="1:16" hidden="1" x14ac:dyDescent="0.35">
      <c r="A59" s="184"/>
      <c r="B59" s="184"/>
      <c r="C59" s="272"/>
    </row>
    <row r="60" spans="1:16" ht="32.25" hidden="1" customHeight="1" x14ac:dyDescent="0.35">
      <c r="A60" s="184"/>
      <c r="B60" s="184"/>
      <c r="C60" s="272"/>
    </row>
    <row r="61" spans="1:16" hidden="1" x14ac:dyDescent="0.35"/>
    <row r="62" spans="1:16" ht="30" hidden="1" customHeight="1" x14ac:dyDescent="0.35"/>
    <row r="63" spans="1:16" ht="30.75" hidden="1" customHeight="1" x14ac:dyDescent="0.35"/>
    <row r="64" spans="1:16" hidden="1" x14ac:dyDescent="0.35"/>
    <row r="65" spans="1:16" hidden="1" x14ac:dyDescent="0.35"/>
    <row r="66" spans="1:16" hidden="1" x14ac:dyDescent="0.35"/>
    <row r="67" spans="1:16" s="171" customFormat="1" hidden="1" x14ac:dyDescent="0.35">
      <c r="A67" s="168"/>
      <c r="B67" s="168"/>
      <c r="C67" s="169"/>
      <c r="D67" s="168"/>
      <c r="E67" s="168"/>
      <c r="F67" s="168"/>
      <c r="G67" s="168"/>
      <c r="H67" s="168"/>
      <c r="I67" s="168"/>
      <c r="J67" s="168"/>
      <c r="K67" s="168"/>
      <c r="L67" s="168"/>
      <c r="M67" s="170"/>
    </row>
    <row r="68" spans="1:16" hidden="1" x14ac:dyDescent="0.35"/>
    <row r="69" spans="1:16" s="219" customFormat="1" hidden="1" x14ac:dyDescent="0.35">
      <c r="A69" s="168"/>
      <c r="B69" s="168"/>
      <c r="C69" s="169"/>
      <c r="D69" s="168"/>
      <c r="E69" s="168"/>
      <c r="F69" s="168"/>
      <c r="G69" s="168"/>
      <c r="H69" s="168"/>
      <c r="I69" s="168"/>
      <c r="J69" s="168"/>
      <c r="K69" s="168"/>
      <c r="L69" s="168"/>
      <c r="M69" s="170"/>
      <c r="O69" s="273"/>
      <c r="P69" s="273"/>
    </row>
    <row r="70" spans="1:16" hidden="1" x14ac:dyDescent="0.35"/>
    <row r="71" spans="1:16" hidden="1" x14ac:dyDescent="0.35"/>
    <row r="72" spans="1:16" hidden="1" x14ac:dyDescent="0.35"/>
    <row r="73" spans="1:16" hidden="1" x14ac:dyDescent="0.35"/>
    <row r="74" spans="1:16" hidden="1" x14ac:dyDescent="0.35"/>
    <row r="75" spans="1:16" hidden="1" x14ac:dyDescent="0.35"/>
    <row r="76" spans="1:16" hidden="1" x14ac:dyDescent="0.35"/>
    <row r="77" spans="1:16" hidden="1" x14ac:dyDescent="0.35"/>
    <row r="78" spans="1:16" s="219" customFormat="1" hidden="1" x14ac:dyDescent="0.35">
      <c r="A78" s="168"/>
      <c r="B78" s="168"/>
      <c r="C78" s="169"/>
      <c r="D78" s="168"/>
      <c r="E78" s="168"/>
      <c r="F78" s="168"/>
      <c r="G78" s="168"/>
      <c r="H78" s="168"/>
      <c r="I78" s="168"/>
      <c r="J78" s="168"/>
      <c r="K78" s="168"/>
      <c r="L78" s="168"/>
      <c r="M78" s="170"/>
      <c r="O78" s="273"/>
      <c r="P78" s="273"/>
    </row>
    <row r="79" spans="1:16" ht="33" hidden="1" customHeight="1" x14ac:dyDescent="0.35"/>
    <row r="80" spans="1:16" hidden="1" x14ac:dyDescent="0.35"/>
    <row r="81" spans="1:16" hidden="1" x14ac:dyDescent="0.35"/>
    <row r="82" spans="1:16" hidden="1" x14ac:dyDescent="0.35"/>
    <row r="83" spans="1:16" hidden="1" x14ac:dyDescent="0.35"/>
    <row r="84" spans="1:16" hidden="1" x14ac:dyDescent="0.35"/>
    <row r="85" spans="1:16" ht="14.25" hidden="1" customHeight="1" x14ac:dyDescent="0.35"/>
    <row r="86" spans="1:16" s="219" customFormat="1" ht="60" hidden="1" customHeight="1" x14ac:dyDescent="0.35">
      <c r="A86" s="168"/>
      <c r="B86" s="168"/>
      <c r="C86" s="169"/>
      <c r="D86" s="168"/>
      <c r="E86" s="168"/>
      <c r="F86" s="168"/>
      <c r="G86" s="168"/>
      <c r="H86" s="168"/>
      <c r="I86" s="168"/>
      <c r="J86" s="168"/>
      <c r="K86" s="168"/>
      <c r="L86" s="168"/>
      <c r="M86" s="170"/>
      <c r="O86" s="273"/>
      <c r="P86" s="273"/>
    </row>
    <row r="87" spans="1:16" x14ac:dyDescent="0.35"/>
  </sheetData>
  <sheetProtection selectLockedCells="1"/>
  <pageMargins left="0.3623529411764706" right="0.7" top="0.75" bottom="0.75" header="0.3" footer="0.3"/>
  <pageSetup paperSize="5" scale="16" orientation="landscape" r:id="rId1"/>
  <headerFooter>
    <oddHeader>&amp;C&amp;"Arial,Bold"&amp;18Calculating Energy Conservation Goals for FY 2019 to FY 2023</oddHeader>
  </headerFooter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3"/>
  <sheetViews>
    <sheetView view="pageLayout" topLeftCell="L7" zoomScale="70" zoomScaleNormal="100" zoomScalePageLayoutView="70" workbookViewId="0">
      <selection activeCell="M3" sqref="M3"/>
    </sheetView>
  </sheetViews>
  <sheetFormatPr defaultColWidth="0" defaultRowHeight="15" zeroHeight="1" x14ac:dyDescent="0.25"/>
  <cols>
    <col min="1" max="1" width="61.7109375" style="45" customWidth="1"/>
    <col min="2" max="2" width="71.140625" customWidth="1"/>
    <col min="3" max="3" width="46.5703125" customWidth="1"/>
    <col min="4" max="4" width="77.85546875" customWidth="1"/>
    <col min="5" max="5" width="47.85546875" customWidth="1"/>
    <col min="6" max="6" width="79.42578125" customWidth="1"/>
    <col min="7" max="7" width="47.85546875" customWidth="1"/>
    <col min="8" max="8" width="79.42578125" customWidth="1"/>
    <col min="9" max="9" width="47.85546875" customWidth="1"/>
    <col min="10" max="10" width="79.42578125" customWidth="1"/>
    <col min="11" max="11" width="47.85546875" customWidth="1"/>
    <col min="12" max="12" width="79.42578125" customWidth="1"/>
    <col min="13" max="13" width="71.7109375" customWidth="1"/>
    <col min="14" max="14" width="32.7109375" customWidth="1"/>
    <col min="15" max="15" width="31.7109375" customWidth="1"/>
    <col min="16" max="16" width="34" customWidth="1"/>
    <col min="17" max="16384" width="9.140625" hidden="1"/>
  </cols>
  <sheetData>
    <row r="1" spans="1:16" ht="15.75" thickBot="1" x14ac:dyDescent="0.3">
      <c r="A1" s="45" t="s">
        <v>108</v>
      </c>
    </row>
    <row r="2" spans="1:16" ht="24" thickBot="1" x14ac:dyDescent="0.3">
      <c r="A2" s="56" t="s">
        <v>21</v>
      </c>
      <c r="B2" s="3"/>
      <c r="C2" s="306" t="s">
        <v>88</v>
      </c>
      <c r="D2" s="307"/>
      <c r="E2" s="306" t="s">
        <v>89</v>
      </c>
      <c r="F2" s="307"/>
      <c r="G2" s="306" t="s">
        <v>90</v>
      </c>
      <c r="H2" s="307"/>
      <c r="I2" s="306" t="s">
        <v>91</v>
      </c>
      <c r="J2" s="307"/>
      <c r="K2" s="306" t="s">
        <v>92</v>
      </c>
      <c r="L2" s="307"/>
      <c r="M2" s="284" t="s">
        <v>93</v>
      </c>
      <c r="N2" s="3"/>
      <c r="O2" s="3"/>
      <c r="P2" s="3"/>
    </row>
    <row r="3" spans="1:16" s="136" customFormat="1" ht="70.150000000000006" customHeight="1" thickBot="1" x14ac:dyDescent="0.35">
      <c r="A3" s="135" t="s">
        <v>23</v>
      </c>
      <c r="B3" s="111" t="s">
        <v>68</v>
      </c>
      <c r="C3" s="111" t="s">
        <v>19</v>
      </c>
      <c r="D3" s="111" t="s">
        <v>2</v>
      </c>
      <c r="E3" s="111" t="s">
        <v>142</v>
      </c>
      <c r="F3" s="111" t="s">
        <v>143</v>
      </c>
      <c r="G3" s="111" t="s">
        <v>144</v>
      </c>
      <c r="H3" s="111" t="s">
        <v>145</v>
      </c>
      <c r="I3" s="111" t="s">
        <v>146</v>
      </c>
      <c r="J3" s="111" t="s">
        <v>147</v>
      </c>
      <c r="K3" s="111" t="s">
        <v>148</v>
      </c>
      <c r="L3" s="111" t="s">
        <v>150</v>
      </c>
      <c r="M3" s="111" t="s">
        <v>3</v>
      </c>
      <c r="N3" s="111" t="s">
        <v>41</v>
      </c>
      <c r="O3" s="111" t="s">
        <v>43</v>
      </c>
      <c r="P3" s="111" t="s">
        <v>44</v>
      </c>
    </row>
    <row r="4" spans="1:16" s="34" customFormat="1" ht="58.15" customHeight="1" x14ac:dyDescent="0.25">
      <c r="A4" s="290" t="s">
        <v>137</v>
      </c>
      <c r="B4" s="30">
        <v>5</v>
      </c>
      <c r="C4" s="31">
        <v>0</v>
      </c>
      <c r="D4" s="97">
        <f t="shared" ref="D4:D12" si="0">+(C4/N4)/(($A$25*O4/100)+($A$26*P4/100))</f>
        <v>0</v>
      </c>
      <c r="E4" s="31">
        <v>0</v>
      </c>
      <c r="F4" s="97">
        <f t="shared" ref="F4:F12" si="1">+(E4/N4)/(($A$25*O4/100)+($A$26*P4/100))</f>
        <v>0</v>
      </c>
      <c r="G4" s="31">
        <v>0</v>
      </c>
      <c r="H4" s="97">
        <f t="shared" ref="H4:H12" si="2">+(G4/N4)/(($A$25*O4/100)+($A$26*P4/100))</f>
        <v>0</v>
      </c>
      <c r="I4" s="31">
        <v>0</v>
      </c>
      <c r="J4" s="97">
        <f t="shared" ref="J4:J12" si="3">+(I4/N4)/(($A$25*O4/100)+($A$26*P4/100))</f>
        <v>0</v>
      </c>
      <c r="K4" s="31">
        <v>0</v>
      </c>
      <c r="L4" s="97">
        <f t="shared" ref="L4:L12" si="4">+(K4/N4)/(($A$25*O4/100)+($A$26*P4/100))</f>
        <v>0</v>
      </c>
      <c r="M4" s="97">
        <f t="shared" ref="M4:M12" si="5">+(D4*5)+(F4*4)+(H4*3)+(J4*2)+L4</f>
        <v>0</v>
      </c>
      <c r="N4" s="134">
        <v>5</v>
      </c>
      <c r="O4" s="30">
        <v>50</v>
      </c>
      <c r="P4" s="97">
        <f>100-O4</f>
        <v>50</v>
      </c>
    </row>
    <row r="5" spans="1:16" s="34" customFormat="1" ht="54" customHeight="1" x14ac:dyDescent="0.25">
      <c r="A5" s="291" t="s">
        <v>24</v>
      </c>
      <c r="B5" s="33">
        <v>10</v>
      </c>
      <c r="C5" s="31">
        <v>0</v>
      </c>
      <c r="D5" s="97">
        <f t="shared" si="0"/>
        <v>0</v>
      </c>
      <c r="E5" s="31">
        <v>0</v>
      </c>
      <c r="F5" s="97">
        <f t="shared" si="1"/>
        <v>0</v>
      </c>
      <c r="G5" s="31">
        <v>0</v>
      </c>
      <c r="H5" s="97">
        <f t="shared" si="2"/>
        <v>0</v>
      </c>
      <c r="I5" s="31">
        <v>0</v>
      </c>
      <c r="J5" s="97">
        <f t="shared" si="3"/>
        <v>0</v>
      </c>
      <c r="K5" s="31">
        <v>0</v>
      </c>
      <c r="L5" s="97">
        <f t="shared" si="4"/>
        <v>0</v>
      </c>
      <c r="M5" s="97">
        <f t="shared" si="5"/>
        <v>0</v>
      </c>
      <c r="N5" s="32">
        <v>5</v>
      </c>
      <c r="O5" s="33">
        <v>20</v>
      </c>
      <c r="P5" s="97">
        <f t="shared" ref="P5:P12" si="6">100-O5</f>
        <v>80</v>
      </c>
    </row>
    <row r="6" spans="1:16" s="34" customFormat="1" ht="36" customHeight="1" x14ac:dyDescent="0.25">
      <c r="A6" s="292" t="s">
        <v>138</v>
      </c>
      <c r="B6" s="33">
        <v>10</v>
      </c>
      <c r="C6" s="31">
        <v>0</v>
      </c>
      <c r="D6" s="97">
        <f t="shared" si="0"/>
        <v>0</v>
      </c>
      <c r="E6" s="31">
        <v>0</v>
      </c>
      <c r="F6" s="97">
        <f t="shared" si="1"/>
        <v>0</v>
      </c>
      <c r="G6" s="31">
        <v>0</v>
      </c>
      <c r="H6" s="97">
        <f t="shared" si="2"/>
        <v>0</v>
      </c>
      <c r="I6" s="31">
        <v>0</v>
      </c>
      <c r="J6" s="97">
        <f t="shared" si="3"/>
        <v>0</v>
      </c>
      <c r="K6" s="31">
        <v>0</v>
      </c>
      <c r="L6" s="97">
        <f t="shared" si="4"/>
        <v>0</v>
      </c>
      <c r="M6" s="97">
        <f t="shared" si="5"/>
        <v>0</v>
      </c>
      <c r="N6" s="32">
        <v>7</v>
      </c>
      <c r="O6" s="33">
        <v>100</v>
      </c>
      <c r="P6" s="97">
        <f t="shared" si="6"/>
        <v>0</v>
      </c>
    </row>
    <row r="7" spans="1:16" s="34" customFormat="1" ht="27" customHeight="1" x14ac:dyDescent="0.25">
      <c r="A7" s="292" t="s">
        <v>139</v>
      </c>
      <c r="B7" s="33">
        <v>10</v>
      </c>
      <c r="C7" s="31">
        <v>0</v>
      </c>
      <c r="D7" s="97">
        <f t="shared" si="0"/>
        <v>0</v>
      </c>
      <c r="E7" s="31">
        <v>0</v>
      </c>
      <c r="F7" s="97">
        <f t="shared" si="1"/>
        <v>0</v>
      </c>
      <c r="G7" s="31">
        <v>0</v>
      </c>
      <c r="H7" s="97">
        <f t="shared" si="2"/>
        <v>0</v>
      </c>
      <c r="I7" s="31">
        <v>0</v>
      </c>
      <c r="J7" s="97">
        <f t="shared" si="3"/>
        <v>0</v>
      </c>
      <c r="K7" s="31">
        <v>0</v>
      </c>
      <c r="L7" s="97">
        <f t="shared" si="4"/>
        <v>0</v>
      </c>
      <c r="M7" s="97">
        <f t="shared" si="5"/>
        <v>0</v>
      </c>
      <c r="N7" s="32">
        <v>7</v>
      </c>
      <c r="O7" s="33">
        <v>100</v>
      </c>
      <c r="P7" s="97">
        <f t="shared" si="6"/>
        <v>0</v>
      </c>
    </row>
    <row r="8" spans="1:16" s="34" customFormat="1" ht="45.6" customHeight="1" x14ac:dyDescent="0.25">
      <c r="A8" s="291" t="s">
        <v>140</v>
      </c>
      <c r="B8" s="33">
        <v>5</v>
      </c>
      <c r="C8" s="31">
        <v>0</v>
      </c>
      <c r="D8" s="97">
        <f t="shared" si="0"/>
        <v>0</v>
      </c>
      <c r="E8" s="31">
        <v>0</v>
      </c>
      <c r="F8" s="97">
        <f t="shared" si="1"/>
        <v>0</v>
      </c>
      <c r="G8" s="31">
        <v>0</v>
      </c>
      <c r="H8" s="97">
        <f t="shared" si="2"/>
        <v>0</v>
      </c>
      <c r="I8" s="31">
        <v>0</v>
      </c>
      <c r="J8" s="97">
        <f t="shared" si="3"/>
        <v>0</v>
      </c>
      <c r="K8" s="31">
        <v>0</v>
      </c>
      <c r="L8" s="97">
        <f t="shared" si="4"/>
        <v>0</v>
      </c>
      <c r="M8" s="97">
        <f t="shared" si="5"/>
        <v>0</v>
      </c>
      <c r="N8" s="32">
        <v>5</v>
      </c>
      <c r="O8" s="33">
        <v>100</v>
      </c>
      <c r="P8" s="97">
        <f t="shared" si="6"/>
        <v>0</v>
      </c>
    </row>
    <row r="9" spans="1:16" s="34" customFormat="1" ht="30.6" customHeight="1" x14ac:dyDescent="0.25">
      <c r="A9" s="293" t="s">
        <v>53</v>
      </c>
      <c r="B9" s="33">
        <v>3</v>
      </c>
      <c r="C9" s="31">
        <v>0</v>
      </c>
      <c r="D9" s="97">
        <f t="shared" si="0"/>
        <v>0</v>
      </c>
      <c r="E9" s="31">
        <v>0</v>
      </c>
      <c r="F9" s="97">
        <f t="shared" si="1"/>
        <v>0</v>
      </c>
      <c r="G9" s="31">
        <v>0</v>
      </c>
      <c r="H9" s="97">
        <f t="shared" si="2"/>
        <v>0</v>
      </c>
      <c r="I9" s="31">
        <v>0</v>
      </c>
      <c r="J9" s="97">
        <f t="shared" si="3"/>
        <v>0</v>
      </c>
      <c r="K9" s="31">
        <v>0</v>
      </c>
      <c r="L9" s="97">
        <f t="shared" si="4"/>
        <v>0</v>
      </c>
      <c r="M9" s="97">
        <f t="shared" si="5"/>
        <v>0</v>
      </c>
      <c r="N9" s="32">
        <v>5</v>
      </c>
      <c r="O9" s="33">
        <v>50</v>
      </c>
      <c r="P9" s="97">
        <f t="shared" si="6"/>
        <v>50</v>
      </c>
    </row>
    <row r="10" spans="1:16" s="34" customFormat="1" ht="40.9" customHeight="1" x14ac:dyDescent="0.25">
      <c r="A10" s="291" t="s">
        <v>141</v>
      </c>
      <c r="B10" s="33">
        <v>3</v>
      </c>
      <c r="C10" s="31">
        <v>0</v>
      </c>
      <c r="D10" s="97">
        <f t="shared" si="0"/>
        <v>0</v>
      </c>
      <c r="E10" s="31">
        <v>0</v>
      </c>
      <c r="F10" s="97">
        <f t="shared" si="1"/>
        <v>0</v>
      </c>
      <c r="G10" s="31">
        <v>0</v>
      </c>
      <c r="H10" s="97">
        <f t="shared" si="2"/>
        <v>0</v>
      </c>
      <c r="I10" s="31">
        <v>0</v>
      </c>
      <c r="J10" s="97">
        <f t="shared" si="3"/>
        <v>0</v>
      </c>
      <c r="K10" s="31">
        <v>0</v>
      </c>
      <c r="L10" s="97">
        <f t="shared" si="4"/>
        <v>0</v>
      </c>
      <c r="M10" s="97">
        <f t="shared" si="5"/>
        <v>0</v>
      </c>
      <c r="N10" s="32">
        <v>2</v>
      </c>
      <c r="O10" s="33">
        <v>50</v>
      </c>
      <c r="P10" s="97">
        <f t="shared" si="6"/>
        <v>50</v>
      </c>
    </row>
    <row r="11" spans="1:16" s="34" customFormat="1" ht="30" customHeight="1" x14ac:dyDescent="0.25">
      <c r="A11" s="291" t="s">
        <v>73</v>
      </c>
      <c r="B11" s="33">
        <v>10</v>
      </c>
      <c r="C11" s="31">
        <v>0</v>
      </c>
      <c r="D11" s="97">
        <f t="shared" si="0"/>
        <v>0</v>
      </c>
      <c r="E11" s="31">
        <v>0</v>
      </c>
      <c r="F11" s="97">
        <f t="shared" si="1"/>
        <v>0</v>
      </c>
      <c r="G11" s="31">
        <v>0</v>
      </c>
      <c r="H11" s="97">
        <f t="shared" si="2"/>
        <v>0</v>
      </c>
      <c r="I11" s="31">
        <v>0</v>
      </c>
      <c r="J11" s="97">
        <f t="shared" si="3"/>
        <v>0</v>
      </c>
      <c r="K11" s="31">
        <v>0</v>
      </c>
      <c r="L11" s="97">
        <f t="shared" si="4"/>
        <v>0</v>
      </c>
      <c r="M11" s="97">
        <f t="shared" si="5"/>
        <v>0</v>
      </c>
      <c r="N11" s="32">
        <v>10</v>
      </c>
      <c r="O11" s="33">
        <v>50</v>
      </c>
      <c r="P11" s="97">
        <f t="shared" si="6"/>
        <v>50</v>
      </c>
    </row>
    <row r="12" spans="1:16" s="34" customFormat="1" ht="39.6" customHeight="1" thickBot="1" x14ac:dyDescent="0.3">
      <c r="A12" s="294" t="s">
        <v>48</v>
      </c>
      <c r="B12" s="38"/>
      <c r="C12" s="46">
        <v>0</v>
      </c>
      <c r="D12" s="98">
        <f t="shared" si="0"/>
        <v>0</v>
      </c>
      <c r="E12" s="46">
        <v>0</v>
      </c>
      <c r="F12" s="98">
        <f t="shared" si="1"/>
        <v>0</v>
      </c>
      <c r="G12" s="46">
        <v>0</v>
      </c>
      <c r="H12" s="98">
        <f t="shared" si="2"/>
        <v>0</v>
      </c>
      <c r="I12" s="46">
        <v>0</v>
      </c>
      <c r="J12" s="98">
        <f t="shared" si="3"/>
        <v>0</v>
      </c>
      <c r="K12" s="46">
        <v>0</v>
      </c>
      <c r="L12" s="98">
        <f t="shared" si="4"/>
        <v>0</v>
      </c>
      <c r="M12" s="98">
        <f t="shared" si="5"/>
        <v>0</v>
      </c>
      <c r="N12" s="36">
        <v>1E-3</v>
      </c>
      <c r="O12" s="37"/>
      <c r="P12" s="98">
        <f t="shared" si="6"/>
        <v>100</v>
      </c>
    </row>
    <row r="13" spans="1:16" ht="31.15" customHeight="1" thickBot="1" x14ac:dyDescent="0.3">
      <c r="A13" s="43"/>
      <c r="B13" s="3"/>
      <c r="C13" s="4"/>
      <c r="D13" s="2"/>
      <c r="E13" s="4"/>
      <c r="F13" s="2"/>
      <c r="G13" s="4"/>
      <c r="H13" s="2"/>
      <c r="I13" s="4"/>
      <c r="J13" s="2"/>
      <c r="K13" s="39"/>
      <c r="L13" s="40"/>
      <c r="M13" s="41"/>
      <c r="N13" s="42"/>
      <c r="O13" s="3"/>
      <c r="P13" s="1"/>
    </row>
    <row r="14" spans="1:16" s="14" customFormat="1" ht="29.45" customHeight="1" thickBot="1" x14ac:dyDescent="0.35">
      <c r="A14" s="56"/>
      <c r="B14" s="17"/>
      <c r="C14" s="106" t="s">
        <v>88</v>
      </c>
      <c r="D14" s="105"/>
      <c r="E14" s="106" t="s">
        <v>89</v>
      </c>
      <c r="F14" s="105"/>
      <c r="G14" s="106" t="s">
        <v>90</v>
      </c>
      <c r="H14" s="105"/>
      <c r="I14" s="106" t="s">
        <v>91</v>
      </c>
      <c r="J14" s="105"/>
      <c r="K14" s="107" t="s">
        <v>92</v>
      </c>
      <c r="L14" s="108"/>
      <c r="M14" s="112" t="s">
        <v>93</v>
      </c>
      <c r="N14" s="15"/>
      <c r="O14" s="15"/>
      <c r="P14" s="15"/>
    </row>
    <row r="15" spans="1:16" s="14" customFormat="1" ht="58.15" customHeight="1" thickBot="1" x14ac:dyDescent="0.35">
      <c r="A15" s="137" t="s">
        <v>30</v>
      </c>
      <c r="B15" s="111" t="s">
        <v>20</v>
      </c>
      <c r="C15" s="111" t="s">
        <v>19</v>
      </c>
      <c r="D15" s="111" t="s">
        <v>2</v>
      </c>
      <c r="E15" s="111" t="s">
        <v>142</v>
      </c>
      <c r="F15" s="111" t="s">
        <v>143</v>
      </c>
      <c r="G15" s="111" t="s">
        <v>144</v>
      </c>
      <c r="H15" s="111" t="s">
        <v>145</v>
      </c>
      <c r="I15" s="111" t="s">
        <v>146</v>
      </c>
      <c r="J15" s="111" t="s">
        <v>147</v>
      </c>
      <c r="K15" s="111" t="s">
        <v>148</v>
      </c>
      <c r="L15" s="111" t="s">
        <v>150</v>
      </c>
      <c r="M15" s="111" t="s">
        <v>3</v>
      </c>
      <c r="N15" s="111" t="s">
        <v>41</v>
      </c>
      <c r="O15" s="111" t="s">
        <v>43</v>
      </c>
      <c r="P15" s="111" t="s">
        <v>44</v>
      </c>
    </row>
    <row r="16" spans="1:16" s="34" customFormat="1" ht="22.9" customHeight="1" x14ac:dyDescent="0.25">
      <c r="A16" s="26" t="s">
        <v>31</v>
      </c>
      <c r="B16" s="47">
        <v>5</v>
      </c>
      <c r="C16" s="31">
        <v>0</v>
      </c>
      <c r="D16" s="97">
        <f>+(C16/N16)/(($A$25*O16/100)+($A$26*P16/100))</f>
        <v>0</v>
      </c>
      <c r="E16" s="31">
        <v>0</v>
      </c>
      <c r="F16" s="97">
        <f>+(E16/N16)/(($A$25*O16/100)+($A$26*P16/100))</f>
        <v>0</v>
      </c>
      <c r="G16" s="31">
        <v>0</v>
      </c>
      <c r="H16" s="97">
        <f>+(G16/N16)/(($A$25*O16/100)+($A$26*P16/100))</f>
        <v>0</v>
      </c>
      <c r="I16" s="31">
        <v>0</v>
      </c>
      <c r="J16" s="97">
        <f>+(I16/N16)/(($A$25*O16/100)+($A$26*P16/100))</f>
        <v>0</v>
      </c>
      <c r="K16" s="31">
        <v>0</v>
      </c>
      <c r="L16" s="97">
        <f>+(K16/N16)/(($A$25*O16/100)+($A$26*P16/100))</f>
        <v>0</v>
      </c>
      <c r="M16" s="97">
        <f>+(D16*5)+(F16*4)+(H16*3)+(J16*2)+L16</f>
        <v>0</v>
      </c>
      <c r="N16" s="113">
        <v>1000</v>
      </c>
      <c r="O16" s="30">
        <v>50</v>
      </c>
      <c r="P16" s="127">
        <f>100-O16</f>
        <v>50</v>
      </c>
    </row>
    <row r="17" spans="1:16" s="34" customFormat="1" ht="23.45" customHeight="1" x14ac:dyDescent="0.25">
      <c r="A17" s="48" t="s">
        <v>32</v>
      </c>
      <c r="B17" s="49">
        <v>5</v>
      </c>
      <c r="C17" s="31">
        <v>0</v>
      </c>
      <c r="D17" s="97">
        <f>+(C17/N17)/(($A$25*O17/100)+($A$26*P17/100))</f>
        <v>0</v>
      </c>
      <c r="E17" s="31">
        <v>0</v>
      </c>
      <c r="F17" s="97">
        <f>+(E17/N17)/(($A$25*O17/100)+($A$26*P17/100))</f>
        <v>0</v>
      </c>
      <c r="G17" s="31">
        <v>0</v>
      </c>
      <c r="H17" s="97">
        <f>+(G17/N17)/(($A$25*O17/100)+($A$26*P17/100))</f>
        <v>0</v>
      </c>
      <c r="I17" s="31">
        <v>0</v>
      </c>
      <c r="J17" s="97">
        <f>+(I17/N17)/(($A$25*O17/100)+($A$26*P17/100))</f>
        <v>0</v>
      </c>
      <c r="K17" s="31">
        <v>0</v>
      </c>
      <c r="L17" s="97">
        <f>+(K17/N17)/(($A$25*O17/100)+($A$26*P17/100))</f>
        <v>0</v>
      </c>
      <c r="M17" s="97">
        <f>+(D17*5)+(F17*4)+(H17*3)+(J17*2)+L17</f>
        <v>0</v>
      </c>
      <c r="N17" s="55">
        <v>1000</v>
      </c>
      <c r="O17" s="33">
        <v>50</v>
      </c>
      <c r="P17" s="99">
        <f>100-O17</f>
        <v>50</v>
      </c>
    </row>
    <row r="18" spans="1:16" s="34" customFormat="1" ht="25.9" customHeight="1" thickBot="1" x14ac:dyDescent="0.3">
      <c r="A18" s="22" t="s">
        <v>48</v>
      </c>
      <c r="B18" s="38"/>
      <c r="C18" s="46">
        <v>0</v>
      </c>
      <c r="D18" s="98">
        <f>+(C18/N18)/(($A$25*O18/100)+($A$26*P18/100))</f>
        <v>0</v>
      </c>
      <c r="E18" s="46">
        <v>0</v>
      </c>
      <c r="F18" s="98">
        <f>+(E18/N18)/(($A$25*O18/100)+($A$26*P18/100))</f>
        <v>0</v>
      </c>
      <c r="G18" s="46">
        <v>0</v>
      </c>
      <c r="H18" s="98">
        <f>+(G18/N18)/(($A$25*O18/100)+($A$26*P18/100))</f>
        <v>0</v>
      </c>
      <c r="I18" s="46">
        <v>0</v>
      </c>
      <c r="J18" s="98">
        <f>+(I18/N18)/(($A$25*O18/100)+($A$26*P18/100))</f>
        <v>0</v>
      </c>
      <c r="K18" s="46">
        <v>0</v>
      </c>
      <c r="L18" s="98">
        <f>+(K18/N18)/(($A$25*O18/100)+($A$26*P18/100))</f>
        <v>0</v>
      </c>
      <c r="M18" s="98">
        <f>+(D18*5)+(F18*4)+(H18*3)+(J18*2)+L18</f>
        <v>0</v>
      </c>
      <c r="N18" s="36">
        <v>1E-3</v>
      </c>
      <c r="O18" s="37"/>
      <c r="P18" s="100">
        <f>100-O18</f>
        <v>100</v>
      </c>
    </row>
    <row r="19" spans="1:16" ht="24.6" customHeight="1" thickBot="1" x14ac:dyDescent="0.3">
      <c r="A19" s="43"/>
      <c r="B19" s="3"/>
      <c r="C19" s="4"/>
      <c r="D19" s="2"/>
      <c r="E19" s="4"/>
      <c r="F19" s="2"/>
      <c r="G19" s="4"/>
      <c r="H19" s="2"/>
      <c r="I19" s="4"/>
      <c r="J19" s="2"/>
      <c r="K19" s="4"/>
      <c r="L19" s="2"/>
      <c r="M19" s="2"/>
      <c r="N19" s="42"/>
      <c r="O19" s="3"/>
      <c r="P19" s="1"/>
    </row>
    <row r="20" spans="1:16" s="14" customFormat="1" ht="29.45" customHeight="1" thickBot="1" x14ac:dyDescent="0.35">
      <c r="A20" s="56"/>
      <c r="B20" s="17"/>
      <c r="C20" s="106" t="s">
        <v>88</v>
      </c>
      <c r="D20" s="105"/>
      <c r="E20" s="106" t="s">
        <v>89</v>
      </c>
      <c r="F20" s="105"/>
      <c r="G20" s="106" t="s">
        <v>90</v>
      </c>
      <c r="H20" s="105"/>
      <c r="I20" s="106" t="s">
        <v>91</v>
      </c>
      <c r="J20" s="105"/>
      <c r="K20" s="107" t="s">
        <v>92</v>
      </c>
      <c r="L20" s="108"/>
      <c r="M20" s="109" t="s">
        <v>93</v>
      </c>
      <c r="N20" s="15"/>
      <c r="O20" s="15"/>
      <c r="P20" s="15"/>
    </row>
    <row r="21" spans="1:16" s="14" customFormat="1" ht="58.15" customHeight="1" thickBot="1" x14ac:dyDescent="0.35">
      <c r="A21" s="110" t="s">
        <v>54</v>
      </c>
      <c r="B21" s="111" t="s">
        <v>20</v>
      </c>
      <c r="C21" s="111" t="s">
        <v>19</v>
      </c>
      <c r="D21" s="111" t="s">
        <v>2</v>
      </c>
      <c r="E21" s="111" t="s">
        <v>142</v>
      </c>
      <c r="F21" s="111" t="s">
        <v>143</v>
      </c>
      <c r="G21" s="111" t="s">
        <v>144</v>
      </c>
      <c r="H21" s="111" t="s">
        <v>145</v>
      </c>
      <c r="I21" s="111" t="s">
        <v>146</v>
      </c>
      <c r="J21" s="111" t="s">
        <v>147</v>
      </c>
      <c r="K21" s="111" t="s">
        <v>148</v>
      </c>
      <c r="L21" s="111" t="s">
        <v>149</v>
      </c>
      <c r="M21" s="111" t="s">
        <v>3</v>
      </c>
      <c r="N21" s="57"/>
      <c r="O21" s="12"/>
      <c r="P21" s="13"/>
    </row>
    <row r="22" spans="1:16" s="8" customFormat="1" ht="30.6" customHeight="1" x14ac:dyDescent="0.25">
      <c r="A22" s="128" t="s">
        <v>79</v>
      </c>
      <c r="B22" s="129"/>
      <c r="C22" s="130">
        <f t="shared" ref="C22:M22" si="7">SUM(C4:C18)</f>
        <v>0</v>
      </c>
      <c r="D22" s="131">
        <f t="shared" si="7"/>
        <v>0</v>
      </c>
      <c r="E22" s="130">
        <f t="shared" si="7"/>
        <v>0</v>
      </c>
      <c r="F22" s="132">
        <f t="shared" si="7"/>
        <v>0</v>
      </c>
      <c r="G22" s="130">
        <f t="shared" si="7"/>
        <v>0</v>
      </c>
      <c r="H22" s="132">
        <f t="shared" si="7"/>
        <v>0</v>
      </c>
      <c r="I22" s="130">
        <f t="shared" si="7"/>
        <v>0</v>
      </c>
      <c r="J22" s="132">
        <f t="shared" si="7"/>
        <v>0</v>
      </c>
      <c r="K22" s="130">
        <f t="shared" si="7"/>
        <v>0</v>
      </c>
      <c r="L22" s="132">
        <f t="shared" si="7"/>
        <v>0</v>
      </c>
      <c r="M22" s="133">
        <f t="shared" si="7"/>
        <v>0</v>
      </c>
      <c r="N22" s="7"/>
      <c r="O22" s="7"/>
      <c r="P22" s="7"/>
    </row>
    <row r="23" spans="1:16" ht="30.6" customHeight="1" thickBot="1" x14ac:dyDescent="0.3">
      <c r="A23" s="50"/>
      <c r="B23" s="51"/>
      <c r="C23" s="52"/>
      <c r="D23" s="53"/>
      <c r="E23" s="52"/>
      <c r="F23" s="54"/>
      <c r="G23" s="52"/>
      <c r="H23" s="54"/>
      <c r="I23" s="52"/>
      <c r="J23" s="54"/>
      <c r="K23" s="52"/>
      <c r="L23" s="54"/>
      <c r="M23" s="54"/>
      <c r="N23" s="3"/>
      <c r="O23" s="3"/>
      <c r="P23" s="3"/>
    </row>
    <row r="24" spans="1:16" s="6" customFormat="1" ht="30" customHeight="1" x14ac:dyDescent="0.25">
      <c r="A24" s="28" t="s">
        <v>80</v>
      </c>
      <c r="B24" s="6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6" customFormat="1" ht="21.6" customHeight="1" x14ac:dyDescent="0.25">
      <c r="A25" s="163">
        <f>+'App B - Design Const Retrofit'!B54</f>
        <v>0.17499999999999999</v>
      </c>
      <c r="B25" s="65" t="s">
        <v>46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6" customFormat="1" ht="21" customHeight="1" x14ac:dyDescent="0.25">
      <c r="A26" s="166">
        <f>+'App B - Design Const Retrofit'!B55</f>
        <v>2.8649999999999998E-2</v>
      </c>
      <c r="B26" s="65" t="s">
        <v>47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6" customFormat="1" ht="18" customHeight="1" x14ac:dyDescent="0.25">
      <c r="A27" s="164">
        <f>+'App B - Design Const Retrofit'!B56</f>
        <v>9.5500000000000002E-2</v>
      </c>
      <c r="B27" s="65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6" customFormat="1" ht="24" customHeight="1" thickBot="1" x14ac:dyDescent="0.3">
      <c r="A28" s="165">
        <f>+'App B - Design Const Retrofit'!B57</f>
        <v>0.3</v>
      </c>
      <c r="B28" s="66" t="s">
        <v>49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6" customFormat="1" x14ac:dyDescent="0.25">
      <c r="A29" s="44"/>
    </row>
    <row r="30" spans="1:16" hidden="1" x14ac:dyDescent="0.25"/>
    <row r="31" spans="1:16" hidden="1" x14ac:dyDescent="0.25"/>
    <row r="32" spans="1:16" hidden="1" x14ac:dyDescent="0.25"/>
    <row r="33" spans="1:2" hidden="1" x14ac:dyDescent="0.25"/>
    <row r="34" spans="1:2" hidden="1" x14ac:dyDescent="0.25"/>
    <row r="35" spans="1:2" hidden="1" x14ac:dyDescent="0.25"/>
    <row r="36" spans="1:2" hidden="1" x14ac:dyDescent="0.25"/>
    <row r="37" spans="1:2" hidden="1" x14ac:dyDescent="0.25"/>
    <row r="38" spans="1:2" hidden="1" x14ac:dyDescent="0.25"/>
    <row r="39" spans="1:2" hidden="1" x14ac:dyDescent="0.25"/>
    <row r="40" spans="1:2" hidden="1" x14ac:dyDescent="0.25"/>
    <row r="41" spans="1:2" hidden="1" x14ac:dyDescent="0.25"/>
    <row r="42" spans="1:2" hidden="1" x14ac:dyDescent="0.25">
      <c r="B42" s="1"/>
    </row>
    <row r="43" spans="1:2" x14ac:dyDescent="0.25">
      <c r="A43" s="45" t="s">
        <v>102</v>
      </c>
    </row>
  </sheetData>
  <mergeCells count="5">
    <mergeCell ref="C2:D2"/>
    <mergeCell ref="E2:F2"/>
    <mergeCell ref="G2:H2"/>
    <mergeCell ref="I2:J2"/>
    <mergeCell ref="K2:L2"/>
  </mergeCells>
  <pageMargins left="0.7" right="0.7" top="0.75" bottom="0.75" header="0.3" footer="0.3"/>
  <pageSetup paperSize="5" scale="17" orientation="landscape" r:id="rId1"/>
  <headerFooter>
    <oddHeader>&amp;C&amp;"Arial,Bold"&amp;18Calculating Energy Conservation Goals for FY 2019 to FY 2023</oddHeader>
  </headerFooter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200"/>
  <sheetViews>
    <sheetView view="pageLayout" topLeftCell="J1" zoomScale="85" zoomScaleNormal="100" zoomScalePageLayoutView="85" workbookViewId="0">
      <selection activeCell="L4" sqref="L4"/>
    </sheetView>
  </sheetViews>
  <sheetFormatPr defaultColWidth="0" defaultRowHeight="15" zeroHeight="1" x14ac:dyDescent="0.25"/>
  <cols>
    <col min="1" max="1" width="59.5703125" customWidth="1"/>
    <col min="2" max="2" width="58" customWidth="1"/>
    <col min="3" max="3" width="34.28515625" customWidth="1"/>
    <col min="4" max="4" width="54.140625" customWidth="1"/>
    <col min="5" max="5" width="33.28515625" customWidth="1"/>
    <col min="6" max="6" width="52.28515625" customWidth="1"/>
    <col min="7" max="7" width="33.28515625" customWidth="1"/>
    <col min="8" max="8" width="52.28515625" customWidth="1"/>
    <col min="9" max="9" width="33.28515625" customWidth="1"/>
    <col min="10" max="10" width="52.28515625" customWidth="1"/>
    <col min="11" max="11" width="33.28515625" customWidth="1"/>
    <col min="12" max="12" width="52.28515625" customWidth="1"/>
    <col min="13" max="13" width="47.28515625" customWidth="1"/>
    <col min="14" max="14" width="22.140625" customWidth="1"/>
    <col min="15" max="15" width="22.28515625" customWidth="1"/>
    <col min="16" max="16" width="23.28515625" customWidth="1"/>
    <col min="17" max="16384" width="9.140625" hidden="1"/>
  </cols>
  <sheetData>
    <row r="1" spans="1:16" x14ac:dyDescent="0.25">
      <c r="A1" t="s">
        <v>108</v>
      </c>
    </row>
    <row r="2" spans="1:16" ht="57.95" customHeight="1" thickBot="1" x14ac:dyDescent="0.3">
      <c r="A2" s="56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1" customFormat="1" ht="27" customHeight="1" x14ac:dyDescent="0.25">
      <c r="A3" s="24"/>
      <c r="B3" s="25"/>
      <c r="C3" s="138" t="s">
        <v>88</v>
      </c>
      <c r="D3" s="139"/>
      <c r="E3" s="138" t="s">
        <v>89</v>
      </c>
      <c r="F3" s="140"/>
      <c r="G3" s="138" t="s">
        <v>90</v>
      </c>
      <c r="H3" s="140"/>
      <c r="I3" s="138" t="s">
        <v>91</v>
      </c>
      <c r="J3" s="139"/>
      <c r="K3" s="141" t="s">
        <v>92</v>
      </c>
      <c r="L3" s="142"/>
      <c r="M3" s="143" t="s">
        <v>93</v>
      </c>
      <c r="N3" s="10"/>
      <c r="O3" s="10"/>
      <c r="P3" s="10"/>
    </row>
    <row r="4" spans="1:16" s="147" customFormat="1" ht="76.900000000000006" customHeight="1" thickBot="1" x14ac:dyDescent="0.3">
      <c r="A4" s="144" t="s">
        <v>25</v>
      </c>
      <c r="B4" s="145" t="s">
        <v>69</v>
      </c>
      <c r="C4" s="145" t="s">
        <v>19</v>
      </c>
      <c r="D4" s="145" t="s">
        <v>2</v>
      </c>
      <c r="E4" s="145" t="s">
        <v>156</v>
      </c>
      <c r="F4" s="145" t="s">
        <v>157</v>
      </c>
      <c r="G4" s="145" t="s">
        <v>158</v>
      </c>
      <c r="H4" s="145" t="s">
        <v>159</v>
      </c>
      <c r="I4" s="145" t="s">
        <v>160</v>
      </c>
      <c r="J4" s="145" t="s">
        <v>161</v>
      </c>
      <c r="K4" s="145" t="s">
        <v>162</v>
      </c>
      <c r="L4" s="145" t="s">
        <v>163</v>
      </c>
      <c r="M4" s="145" t="s">
        <v>3</v>
      </c>
      <c r="N4" s="145" t="s">
        <v>41</v>
      </c>
      <c r="O4" s="145" t="s">
        <v>43</v>
      </c>
      <c r="P4" s="146" t="s">
        <v>44</v>
      </c>
    </row>
    <row r="5" spans="1:16" s="34" customFormat="1" ht="30.6" customHeight="1" x14ac:dyDescent="0.25">
      <c r="A5" s="295" t="s">
        <v>26</v>
      </c>
      <c r="B5" s="30">
        <v>3</v>
      </c>
      <c r="C5" s="31">
        <v>0</v>
      </c>
      <c r="D5" s="97">
        <f t="shared" ref="D5:D12" si="0">+(C5/N5)/(($B$16*O5/100)+($B$17*P5/100))</f>
        <v>0</v>
      </c>
      <c r="E5" s="31">
        <v>0</v>
      </c>
      <c r="F5" s="97">
        <f t="shared" ref="F5:F12" si="1">+(E5/N5)/(($B$16*O5/100)+($B$17*P5/100))</f>
        <v>0</v>
      </c>
      <c r="G5" s="31">
        <v>0</v>
      </c>
      <c r="H5" s="97">
        <f t="shared" ref="H5:H12" si="2">+(G5/N5)/(($B$16*O5/100)+($B$17*P5/100))</f>
        <v>0</v>
      </c>
      <c r="I5" s="31">
        <v>0</v>
      </c>
      <c r="J5" s="97">
        <f t="shared" ref="J5:J12" si="3">+(I5/N5)/(($B$16*O5/100)+($B$17*P5/100))</f>
        <v>0</v>
      </c>
      <c r="K5" s="31">
        <v>0</v>
      </c>
      <c r="L5" s="97">
        <f t="shared" ref="L5:L12" si="4">+(K5/N5)/(($B$16*O5/100)+($B$17*P5/100))</f>
        <v>0</v>
      </c>
      <c r="M5" s="97">
        <f>+(D5*5)+(F5*4)+(H5*3)+(J5*2)+L5</f>
        <v>0</v>
      </c>
      <c r="N5" s="134">
        <v>3</v>
      </c>
      <c r="O5" s="30">
        <v>60</v>
      </c>
      <c r="P5" s="97">
        <f>100-O5</f>
        <v>40</v>
      </c>
    </row>
    <row r="6" spans="1:16" s="34" customFormat="1" ht="35.450000000000003" customHeight="1" x14ac:dyDescent="0.25">
      <c r="A6" s="291" t="s">
        <v>81</v>
      </c>
      <c r="B6" s="33">
        <v>5</v>
      </c>
      <c r="C6" s="31">
        <v>0</v>
      </c>
      <c r="D6" s="97">
        <f t="shared" si="0"/>
        <v>0</v>
      </c>
      <c r="E6" s="31">
        <v>0</v>
      </c>
      <c r="F6" s="97">
        <f t="shared" si="1"/>
        <v>0</v>
      </c>
      <c r="G6" s="31">
        <v>0</v>
      </c>
      <c r="H6" s="97">
        <f t="shared" si="2"/>
        <v>0</v>
      </c>
      <c r="I6" s="31">
        <v>0</v>
      </c>
      <c r="J6" s="97">
        <f t="shared" si="3"/>
        <v>0</v>
      </c>
      <c r="K6" s="31">
        <v>0</v>
      </c>
      <c r="L6" s="97">
        <f t="shared" si="4"/>
        <v>0</v>
      </c>
      <c r="M6" s="97">
        <f t="shared" ref="M6:M12" si="5">+(D6*5)+(F6*4)+(H6*3)+(J6*2)+L6</f>
        <v>0</v>
      </c>
      <c r="N6" s="32">
        <v>1000</v>
      </c>
      <c r="O6" s="33">
        <v>50</v>
      </c>
      <c r="P6" s="97">
        <f t="shared" ref="P6:P12" si="6">100-O6</f>
        <v>50</v>
      </c>
    </row>
    <row r="7" spans="1:16" s="34" customFormat="1" ht="33.6" customHeight="1" x14ac:dyDescent="0.25">
      <c r="A7" s="291" t="s">
        <v>27</v>
      </c>
      <c r="B7" s="33">
        <v>3</v>
      </c>
      <c r="C7" s="31">
        <v>0</v>
      </c>
      <c r="D7" s="97">
        <f t="shared" si="0"/>
        <v>0</v>
      </c>
      <c r="E7" s="31">
        <v>0</v>
      </c>
      <c r="F7" s="97">
        <f t="shared" si="1"/>
        <v>0</v>
      </c>
      <c r="G7" s="31">
        <v>0</v>
      </c>
      <c r="H7" s="97">
        <f t="shared" si="2"/>
        <v>0</v>
      </c>
      <c r="I7" s="31">
        <v>0</v>
      </c>
      <c r="J7" s="97">
        <f t="shared" si="3"/>
        <v>0</v>
      </c>
      <c r="K7" s="31">
        <v>0</v>
      </c>
      <c r="L7" s="97">
        <f t="shared" si="4"/>
        <v>0</v>
      </c>
      <c r="M7" s="97">
        <f t="shared" si="5"/>
        <v>0</v>
      </c>
      <c r="N7" s="32">
        <v>1</v>
      </c>
      <c r="O7" s="33">
        <v>60</v>
      </c>
      <c r="P7" s="97">
        <f t="shared" si="6"/>
        <v>40</v>
      </c>
    </row>
    <row r="8" spans="1:16" s="34" customFormat="1" ht="43.15" customHeight="1" x14ac:dyDescent="0.25">
      <c r="A8" s="291" t="s">
        <v>151</v>
      </c>
      <c r="B8" s="33">
        <v>5</v>
      </c>
      <c r="C8" s="31">
        <v>0</v>
      </c>
      <c r="D8" s="97">
        <f t="shared" si="0"/>
        <v>0</v>
      </c>
      <c r="E8" s="31">
        <v>0</v>
      </c>
      <c r="F8" s="97">
        <f t="shared" si="1"/>
        <v>0</v>
      </c>
      <c r="G8" s="31">
        <v>0</v>
      </c>
      <c r="H8" s="97">
        <f t="shared" si="2"/>
        <v>0</v>
      </c>
      <c r="I8" s="31">
        <v>0</v>
      </c>
      <c r="J8" s="97">
        <f t="shared" si="3"/>
        <v>0</v>
      </c>
      <c r="K8" s="31">
        <v>0</v>
      </c>
      <c r="L8" s="97">
        <f t="shared" si="4"/>
        <v>0</v>
      </c>
      <c r="M8" s="97">
        <f t="shared" si="5"/>
        <v>0</v>
      </c>
      <c r="N8" s="32">
        <v>10</v>
      </c>
      <c r="O8" s="33">
        <v>90</v>
      </c>
      <c r="P8" s="97">
        <f t="shared" si="6"/>
        <v>10</v>
      </c>
    </row>
    <row r="9" spans="1:16" s="34" customFormat="1" ht="36.6" customHeight="1" x14ac:dyDescent="0.25">
      <c r="A9" s="291" t="s">
        <v>152</v>
      </c>
      <c r="B9" s="33">
        <v>1</v>
      </c>
      <c r="C9" s="31">
        <v>0</v>
      </c>
      <c r="D9" s="97">
        <f t="shared" si="0"/>
        <v>0</v>
      </c>
      <c r="E9" s="31">
        <v>0</v>
      </c>
      <c r="F9" s="97">
        <f t="shared" si="1"/>
        <v>0</v>
      </c>
      <c r="G9" s="31">
        <v>0</v>
      </c>
      <c r="H9" s="97">
        <f t="shared" si="2"/>
        <v>0</v>
      </c>
      <c r="I9" s="31">
        <v>0</v>
      </c>
      <c r="J9" s="97">
        <f t="shared" si="3"/>
        <v>0</v>
      </c>
      <c r="K9" s="31">
        <v>0</v>
      </c>
      <c r="L9" s="97">
        <f t="shared" si="4"/>
        <v>0</v>
      </c>
      <c r="M9" s="97">
        <f t="shared" si="5"/>
        <v>0</v>
      </c>
      <c r="N9" s="32">
        <v>1000</v>
      </c>
      <c r="O9" s="33">
        <v>50</v>
      </c>
      <c r="P9" s="97">
        <f t="shared" si="6"/>
        <v>50</v>
      </c>
    </row>
    <row r="10" spans="1:16" s="34" customFormat="1" ht="61.9" customHeight="1" x14ac:dyDescent="0.25">
      <c r="A10" s="291" t="s">
        <v>153</v>
      </c>
      <c r="B10" s="33">
        <v>1</v>
      </c>
      <c r="C10" s="31">
        <v>0</v>
      </c>
      <c r="D10" s="97">
        <f t="shared" si="0"/>
        <v>0</v>
      </c>
      <c r="E10" s="31">
        <v>0</v>
      </c>
      <c r="F10" s="97">
        <f t="shared" si="1"/>
        <v>0</v>
      </c>
      <c r="G10" s="31">
        <v>0</v>
      </c>
      <c r="H10" s="97">
        <f t="shared" si="2"/>
        <v>0</v>
      </c>
      <c r="I10" s="31">
        <v>0</v>
      </c>
      <c r="J10" s="97">
        <f t="shared" si="3"/>
        <v>0</v>
      </c>
      <c r="K10" s="31">
        <v>0</v>
      </c>
      <c r="L10" s="97">
        <f t="shared" si="4"/>
        <v>0</v>
      </c>
      <c r="M10" s="97">
        <f t="shared" si="5"/>
        <v>0</v>
      </c>
      <c r="N10" s="32">
        <v>1000</v>
      </c>
      <c r="O10" s="33">
        <v>50</v>
      </c>
      <c r="P10" s="97">
        <f t="shared" si="6"/>
        <v>50</v>
      </c>
    </row>
    <row r="11" spans="1:16" s="34" customFormat="1" ht="42.6" customHeight="1" x14ac:dyDescent="0.25">
      <c r="A11" s="291" t="s">
        <v>154</v>
      </c>
      <c r="B11" s="33">
        <v>1</v>
      </c>
      <c r="C11" s="31">
        <v>0</v>
      </c>
      <c r="D11" s="97">
        <f t="shared" si="0"/>
        <v>0</v>
      </c>
      <c r="E11" s="31">
        <v>0</v>
      </c>
      <c r="F11" s="97">
        <f t="shared" si="1"/>
        <v>0</v>
      </c>
      <c r="G11" s="31">
        <v>0</v>
      </c>
      <c r="H11" s="97">
        <f t="shared" si="2"/>
        <v>0</v>
      </c>
      <c r="I11" s="31">
        <v>0</v>
      </c>
      <c r="J11" s="97">
        <f t="shared" si="3"/>
        <v>0</v>
      </c>
      <c r="K11" s="31">
        <v>0</v>
      </c>
      <c r="L11" s="97">
        <f t="shared" si="4"/>
        <v>0</v>
      </c>
      <c r="M11" s="97">
        <f t="shared" si="5"/>
        <v>0</v>
      </c>
      <c r="N11" s="32">
        <v>5</v>
      </c>
      <c r="O11" s="33">
        <v>90</v>
      </c>
      <c r="P11" s="97">
        <f t="shared" si="6"/>
        <v>10</v>
      </c>
    </row>
    <row r="12" spans="1:16" s="34" customFormat="1" ht="36" customHeight="1" thickBot="1" x14ac:dyDescent="0.3">
      <c r="A12" s="291" t="s">
        <v>155</v>
      </c>
      <c r="B12" s="35"/>
      <c r="C12" s="31">
        <v>0</v>
      </c>
      <c r="D12" s="97">
        <f t="shared" si="0"/>
        <v>0</v>
      </c>
      <c r="E12" s="31">
        <v>0</v>
      </c>
      <c r="F12" s="97">
        <f t="shared" si="1"/>
        <v>0</v>
      </c>
      <c r="G12" s="31">
        <v>0</v>
      </c>
      <c r="H12" s="97">
        <f t="shared" si="2"/>
        <v>0</v>
      </c>
      <c r="I12" s="31">
        <v>0</v>
      </c>
      <c r="J12" s="97">
        <f t="shared" si="3"/>
        <v>0</v>
      </c>
      <c r="K12" s="31">
        <v>0</v>
      </c>
      <c r="L12" s="97">
        <f t="shared" si="4"/>
        <v>0</v>
      </c>
      <c r="M12" s="97">
        <f t="shared" si="5"/>
        <v>0</v>
      </c>
      <c r="N12" s="58">
        <v>1E-3</v>
      </c>
      <c r="O12" s="35"/>
      <c r="P12" s="97">
        <f t="shared" si="6"/>
        <v>100</v>
      </c>
    </row>
    <row r="13" spans="1:16" s="34" customFormat="1" ht="35.450000000000003" customHeight="1" thickBot="1" x14ac:dyDescent="0.3">
      <c r="A13" s="114" t="s">
        <v>55</v>
      </c>
      <c r="B13" s="114"/>
      <c r="C13" s="115">
        <f>SUM(C5:C12)</f>
        <v>0</v>
      </c>
      <c r="D13" s="116">
        <f t="shared" ref="D13:M13" si="7">SUM(D5:D12)</f>
        <v>0</v>
      </c>
      <c r="E13" s="115">
        <f t="shared" si="7"/>
        <v>0</v>
      </c>
      <c r="F13" s="116">
        <f t="shared" si="7"/>
        <v>0</v>
      </c>
      <c r="G13" s="115">
        <f t="shared" si="7"/>
        <v>0</v>
      </c>
      <c r="H13" s="116">
        <f t="shared" si="7"/>
        <v>0</v>
      </c>
      <c r="I13" s="115">
        <f t="shared" si="7"/>
        <v>0</v>
      </c>
      <c r="J13" s="116">
        <f t="shared" si="7"/>
        <v>0</v>
      </c>
      <c r="K13" s="115">
        <f t="shared" si="7"/>
        <v>0</v>
      </c>
      <c r="L13" s="117">
        <f t="shared" si="7"/>
        <v>0</v>
      </c>
      <c r="M13" s="118">
        <f t="shared" si="7"/>
        <v>0</v>
      </c>
      <c r="N13" s="59"/>
      <c r="O13" s="60"/>
      <c r="P13" s="61"/>
    </row>
    <row r="14" spans="1:16" s="11" customFormat="1" ht="18.75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35.450000000000003" customHeight="1" thickBot="1" x14ac:dyDescent="0.3">
      <c r="A15" s="10"/>
      <c r="B15" s="119" t="s">
        <v>80</v>
      </c>
      <c r="C15" s="12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40.9" customHeight="1" x14ac:dyDescent="0.25">
      <c r="A16" s="10"/>
      <c r="B16" s="158">
        <f>+'App B - Design Const Retrofit'!B54</f>
        <v>0.17499999999999999</v>
      </c>
      <c r="C16" s="62" t="s">
        <v>46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5" customHeight="1" x14ac:dyDescent="0.25">
      <c r="A17" s="10"/>
      <c r="B17" s="167">
        <f>+'App B - Design Const Retrofit'!B55</f>
        <v>2.8649999999999998E-2</v>
      </c>
      <c r="C17" s="62" t="s">
        <v>47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11" customFormat="1" ht="36" customHeight="1" x14ac:dyDescent="0.25">
      <c r="A18" s="10"/>
      <c r="B18" s="157">
        <f>+'App B - Design Const Retrofit'!B56</f>
        <v>9.5500000000000002E-2</v>
      </c>
      <c r="C18" s="63" t="s">
        <v>61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11" customFormat="1" ht="39.6" customHeight="1" thickBot="1" x14ac:dyDescent="0.3">
      <c r="A19" s="10"/>
      <c r="B19" s="159">
        <f>+'App B - Design Const Retrofit'!B57</f>
        <v>0.3</v>
      </c>
      <c r="C19" s="64" t="s">
        <v>49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/>
    <row r="21" spans="1:16" hidden="1" x14ac:dyDescent="0.25"/>
    <row r="22" spans="1:16" hidden="1" x14ac:dyDescent="0.25"/>
    <row r="23" spans="1:16" hidden="1" x14ac:dyDescent="0.25"/>
    <row r="24" spans="1:16" hidden="1" x14ac:dyDescent="0.25"/>
    <row r="25" spans="1:16" hidden="1" x14ac:dyDescent="0.25"/>
    <row r="26" spans="1:16" hidden="1" x14ac:dyDescent="0.25"/>
    <row r="27" spans="1:16" hidden="1" x14ac:dyDescent="0.25"/>
    <row r="28" spans="1:16" hidden="1" x14ac:dyDescent="0.25"/>
    <row r="29" spans="1:16" hidden="1" x14ac:dyDescent="0.25"/>
    <row r="30" spans="1:16" hidden="1" x14ac:dyDescent="0.25"/>
    <row r="31" spans="1:16" hidden="1" x14ac:dyDescent="0.25"/>
    <row r="32" spans="1:1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spans="1:1" hidden="1" x14ac:dyDescent="0.25"/>
    <row r="4194" spans="1:1" hidden="1" x14ac:dyDescent="0.25"/>
    <row r="4195" spans="1:1" hidden="1" x14ac:dyDescent="0.25"/>
    <row r="4196" spans="1:1" hidden="1" x14ac:dyDescent="0.25"/>
    <row r="4197" spans="1:1" hidden="1" x14ac:dyDescent="0.25"/>
    <row r="4198" spans="1:1" hidden="1" x14ac:dyDescent="0.25"/>
    <row r="4199" spans="1:1" hidden="1" x14ac:dyDescent="0.25"/>
    <row r="4200" spans="1:1" x14ac:dyDescent="0.25">
      <c r="A4200" t="s">
        <v>102</v>
      </c>
    </row>
  </sheetData>
  <pageMargins left="0.16235294117647059" right="0.7" top="0.75" bottom="0.75" header="0.3" footer="0.3"/>
  <pageSetup paperSize="5" scale="25" orientation="landscape" r:id="rId1"/>
  <headerFooter>
    <oddHeader>&amp;C&amp;"Arial,Regular"&amp;18Calculating Energy Conservation Goals for FY 2019 to FY 2023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3"/>
  <sheetViews>
    <sheetView tabSelected="1" view="pageLayout" topLeftCell="F10" zoomScale="70" zoomScaleNormal="70" zoomScalePageLayoutView="70" workbookViewId="0">
      <selection activeCell="J21" sqref="J21"/>
    </sheetView>
  </sheetViews>
  <sheetFormatPr defaultColWidth="0" defaultRowHeight="18" zeroHeight="1" x14ac:dyDescent="0.25"/>
  <cols>
    <col min="1" max="1" width="71" style="11" customWidth="1"/>
    <col min="2" max="2" width="32.140625" style="86" customWidth="1"/>
    <col min="3" max="3" width="51.28515625" style="87" customWidth="1"/>
    <col min="4" max="4" width="33.28515625" style="86" customWidth="1"/>
    <col min="5" max="5" width="52.28515625" style="86" customWidth="1"/>
    <col min="6" max="6" width="33.28515625" style="86" customWidth="1"/>
    <col min="7" max="7" width="52.28515625" style="86" customWidth="1"/>
    <col min="8" max="8" width="33.28515625" style="86" customWidth="1"/>
    <col min="9" max="9" width="52.28515625" style="86" customWidth="1"/>
    <col min="10" max="10" width="33.28515625" style="86" customWidth="1"/>
    <col min="11" max="11" width="52.28515625" style="86" customWidth="1"/>
    <col min="12" max="12" width="47.28515625" style="86" customWidth="1"/>
    <col min="13" max="13" width="0" style="11" hidden="1" customWidth="1"/>
    <col min="14" max="16384" width="8.85546875" style="11" hidden="1"/>
  </cols>
  <sheetData>
    <row r="1" spans="1:13" x14ac:dyDescent="0.25">
      <c r="A1" s="11" t="s">
        <v>108</v>
      </c>
    </row>
    <row r="2" spans="1:13" ht="32.450000000000003" customHeight="1" thickBot="1" x14ac:dyDescent="0.35">
      <c r="A2" s="296" t="s">
        <v>65</v>
      </c>
      <c r="B2" s="297"/>
      <c r="C2" s="298"/>
      <c r="D2" s="79"/>
      <c r="E2" s="79"/>
      <c r="F2" s="79"/>
      <c r="G2" s="79"/>
      <c r="H2" s="79"/>
      <c r="I2" s="79"/>
      <c r="J2" s="79"/>
      <c r="K2" s="79"/>
      <c r="L2" s="79"/>
      <c r="M2" s="10"/>
    </row>
    <row r="3" spans="1:13" ht="18.75" thickBot="1" x14ac:dyDescent="0.3">
      <c r="A3" s="299"/>
      <c r="B3" s="90" t="s">
        <v>164</v>
      </c>
      <c r="C3" s="81"/>
      <c r="D3" s="79"/>
      <c r="E3" s="79"/>
      <c r="F3" s="79"/>
      <c r="G3" s="79"/>
      <c r="H3" s="79"/>
      <c r="I3" s="79"/>
      <c r="J3" s="79"/>
      <c r="K3" s="79"/>
      <c r="L3" s="79"/>
      <c r="M3" s="10"/>
    </row>
    <row r="4" spans="1:13" ht="27" customHeight="1" x14ac:dyDescent="0.25">
      <c r="A4" s="91" t="s">
        <v>59</v>
      </c>
      <c r="B4" s="300">
        <v>0</v>
      </c>
      <c r="C4" s="155" t="s">
        <v>165</v>
      </c>
      <c r="D4" s="79"/>
      <c r="E4" s="79"/>
      <c r="F4" s="82" t="s">
        <v>64</v>
      </c>
      <c r="G4" s="79"/>
      <c r="H4" s="79"/>
      <c r="I4" s="79"/>
      <c r="J4" s="79"/>
      <c r="K4" s="79"/>
      <c r="L4" s="79"/>
      <c r="M4" s="10"/>
    </row>
    <row r="5" spans="1:13" ht="23.45" customHeight="1" x14ac:dyDescent="0.25">
      <c r="A5" s="92" t="s">
        <v>66</v>
      </c>
      <c r="B5" s="301">
        <v>0</v>
      </c>
      <c r="C5" s="155" t="s">
        <v>166</v>
      </c>
      <c r="D5" s="79"/>
      <c r="E5" s="79"/>
      <c r="F5" s="82"/>
      <c r="G5" s="79"/>
      <c r="H5" s="79"/>
      <c r="I5" s="79"/>
      <c r="J5" s="79"/>
      <c r="K5" s="79"/>
      <c r="L5" s="79"/>
      <c r="M5" s="10"/>
    </row>
    <row r="6" spans="1:13" ht="25.9" customHeight="1" thickBot="1" x14ac:dyDescent="0.3">
      <c r="A6" s="93" t="s">
        <v>58</v>
      </c>
      <c r="B6" s="302">
        <v>0</v>
      </c>
      <c r="C6" s="155" t="s">
        <v>167</v>
      </c>
      <c r="D6" s="79"/>
      <c r="E6" s="79"/>
      <c r="F6" s="79"/>
      <c r="G6" s="79"/>
      <c r="H6" s="79"/>
      <c r="I6" s="79"/>
      <c r="J6" s="79"/>
      <c r="K6" s="79"/>
      <c r="L6" s="79"/>
      <c r="M6" s="10"/>
    </row>
    <row r="7" spans="1:13" x14ac:dyDescent="0.25">
      <c r="A7" s="83"/>
      <c r="B7" s="297"/>
      <c r="C7" s="303"/>
      <c r="D7" s="79"/>
      <c r="E7" s="79"/>
      <c r="F7" s="79"/>
      <c r="G7" s="79"/>
      <c r="H7" s="79"/>
      <c r="I7" s="79"/>
      <c r="J7" s="79"/>
      <c r="K7" s="79"/>
      <c r="L7" s="79"/>
      <c r="M7" s="10"/>
    </row>
    <row r="8" spans="1:13" x14ac:dyDescent="0.25">
      <c r="A8" s="10"/>
      <c r="B8" s="79"/>
      <c r="C8" s="80"/>
      <c r="D8" s="79"/>
      <c r="E8" s="79"/>
      <c r="F8" s="79"/>
      <c r="G8" s="79"/>
      <c r="H8" s="79"/>
      <c r="I8" s="79"/>
      <c r="J8" s="79"/>
      <c r="K8" s="79"/>
      <c r="L8" s="79"/>
      <c r="M8" s="10"/>
    </row>
    <row r="9" spans="1:13" ht="18.75" thickBot="1" x14ac:dyDescent="0.3">
      <c r="A9" s="10"/>
      <c r="B9" s="79"/>
      <c r="C9" s="80"/>
      <c r="D9" s="79"/>
      <c r="E9" s="79"/>
      <c r="F9" s="79"/>
      <c r="G9" s="79"/>
      <c r="H9" s="79"/>
      <c r="I9" s="79"/>
      <c r="J9" s="79"/>
      <c r="K9" s="79"/>
      <c r="L9" s="79"/>
      <c r="M9" s="10"/>
    </row>
    <row r="10" spans="1:13" s="14" customFormat="1" ht="19.149999999999999" customHeight="1" thickBot="1" x14ac:dyDescent="0.35">
      <c r="A10" s="15"/>
      <c r="B10" s="19" t="s">
        <v>88</v>
      </c>
      <c r="C10" s="18"/>
      <c r="D10" s="19" t="s">
        <v>89</v>
      </c>
      <c r="E10" s="18"/>
      <c r="F10" s="19" t="s">
        <v>90</v>
      </c>
      <c r="G10" s="20"/>
      <c r="H10" s="19" t="s">
        <v>91</v>
      </c>
      <c r="I10" s="20"/>
      <c r="J10" s="21" t="s">
        <v>92</v>
      </c>
      <c r="K10" s="27"/>
      <c r="L10" s="23" t="s">
        <v>93</v>
      </c>
      <c r="M10" s="15"/>
    </row>
    <row r="11" spans="1:13" s="154" customFormat="1" ht="79.150000000000006" customHeight="1" thickBot="1" x14ac:dyDescent="0.35">
      <c r="A11" s="15"/>
      <c r="B11" s="150" t="s">
        <v>19</v>
      </c>
      <c r="C11" s="151" t="s">
        <v>2</v>
      </c>
      <c r="D11" s="151" t="s">
        <v>168</v>
      </c>
      <c r="E11" s="151" t="s">
        <v>169</v>
      </c>
      <c r="F11" s="151" t="s">
        <v>170</v>
      </c>
      <c r="G11" s="151" t="s">
        <v>171</v>
      </c>
      <c r="H11" s="151" t="s">
        <v>172</v>
      </c>
      <c r="I11" s="151" t="s">
        <v>173</v>
      </c>
      <c r="J11" s="151" t="s">
        <v>174</v>
      </c>
      <c r="K11" s="151" t="s">
        <v>175</v>
      </c>
      <c r="L11" s="152" t="s">
        <v>3</v>
      </c>
      <c r="M11" s="153"/>
    </row>
    <row r="12" spans="1:13" s="34" customFormat="1" ht="43.9" customHeight="1" x14ac:dyDescent="0.25">
      <c r="A12" s="88" t="s">
        <v>105</v>
      </c>
      <c r="B12" s="148">
        <f>+'App B - Design Const Retrofit'!C49</f>
        <v>0</v>
      </c>
      <c r="C12" s="149">
        <f>+'App B - Design Const Retrofit'!D49</f>
        <v>0</v>
      </c>
      <c r="D12" s="148">
        <f>+'App B - Design Const Retrofit'!E49</f>
        <v>0</v>
      </c>
      <c r="E12" s="149">
        <f>+'App B - Design Const Retrofit'!F49</f>
        <v>0</v>
      </c>
      <c r="F12" s="148">
        <f>+'App B - Design Const Retrofit'!G49</f>
        <v>0</v>
      </c>
      <c r="G12" s="149">
        <f>+'App B - Design Const Retrofit'!H49</f>
        <v>0</v>
      </c>
      <c r="H12" s="148">
        <f>+'App B - Design Const Retrofit'!I49</f>
        <v>0</v>
      </c>
      <c r="I12" s="149">
        <f>+'App B - Design Const Retrofit'!J49</f>
        <v>0</v>
      </c>
      <c r="J12" s="148">
        <f>+'App B - Design Const Retrofit'!K49</f>
        <v>0</v>
      </c>
      <c r="K12" s="149">
        <f>+'App B - Design Const Retrofit'!L49</f>
        <v>0</v>
      </c>
      <c r="L12" s="149">
        <f>+'App B - Design Const Retrofit'!M49</f>
        <v>0</v>
      </c>
      <c r="M12" s="29"/>
    </row>
    <row r="13" spans="1:13" s="34" customFormat="1" ht="41.45" customHeight="1" x14ac:dyDescent="0.25">
      <c r="A13" s="88" t="s">
        <v>106</v>
      </c>
      <c r="B13" s="121">
        <f>+'App C -Operations &amp; Maintenance'!C22</f>
        <v>0</v>
      </c>
      <c r="C13" s="123">
        <f>+'App C -Operations &amp; Maintenance'!D22</f>
        <v>0</v>
      </c>
      <c r="D13" s="121">
        <f>+'App C -Operations &amp; Maintenance'!E22</f>
        <v>0</v>
      </c>
      <c r="E13" s="123">
        <f>+'App C -Operations &amp; Maintenance'!F22</f>
        <v>0</v>
      </c>
      <c r="F13" s="121">
        <f>+'App C -Operations &amp; Maintenance'!G22</f>
        <v>0</v>
      </c>
      <c r="G13" s="123">
        <f>+'App C -Operations &amp; Maintenance'!H22</f>
        <v>0</v>
      </c>
      <c r="H13" s="121">
        <f>+'App C -Operations &amp; Maintenance'!I22</f>
        <v>0</v>
      </c>
      <c r="I13" s="123">
        <f>+'App C -Operations &amp; Maintenance'!J22</f>
        <v>0</v>
      </c>
      <c r="J13" s="121">
        <f>+'App C -Operations &amp; Maintenance'!K22</f>
        <v>0</v>
      </c>
      <c r="K13" s="123">
        <f>+'App C -Operations &amp; Maintenance'!L22</f>
        <v>0</v>
      </c>
      <c r="L13" s="123">
        <f>+'App C -Operations &amp; Maintenance'!M22</f>
        <v>0</v>
      </c>
      <c r="M13" s="29"/>
    </row>
    <row r="14" spans="1:13" s="34" customFormat="1" ht="30.6" customHeight="1" thickBot="1" x14ac:dyDescent="0.3">
      <c r="A14" s="88" t="s">
        <v>107</v>
      </c>
      <c r="B14" s="122">
        <f>+'App D - Occupant Behaviour'!C13</f>
        <v>0</v>
      </c>
      <c r="C14" s="123">
        <f>+'App D - Occupant Behaviour'!D13</f>
        <v>0</v>
      </c>
      <c r="D14" s="122">
        <f>+'App D - Occupant Behaviour'!E13</f>
        <v>0</v>
      </c>
      <c r="E14" s="123">
        <f>+'App D - Occupant Behaviour'!F13</f>
        <v>0</v>
      </c>
      <c r="F14" s="122">
        <f>+'App D - Occupant Behaviour'!G13</f>
        <v>0</v>
      </c>
      <c r="G14" s="123">
        <f>+'App D - Occupant Behaviour'!H13</f>
        <v>0</v>
      </c>
      <c r="H14" s="122">
        <f>+'App D - Occupant Behaviour'!I13</f>
        <v>0</v>
      </c>
      <c r="I14" s="123">
        <f>+'App D - Occupant Behaviour'!J13</f>
        <v>0</v>
      </c>
      <c r="J14" s="122">
        <f>+'App D - Occupant Behaviour'!K13</f>
        <v>0</v>
      </c>
      <c r="K14" s="123">
        <f>+'App D - Occupant Behaviour'!L13</f>
        <v>0</v>
      </c>
      <c r="L14" s="123">
        <f>+'App D - Occupant Behaviour'!M13</f>
        <v>0</v>
      </c>
      <c r="M14" s="29"/>
    </row>
    <row r="15" spans="1:13" s="34" customFormat="1" ht="26.45" customHeight="1" thickBot="1" x14ac:dyDescent="0.3">
      <c r="A15" s="89" t="s">
        <v>57</v>
      </c>
      <c r="B15" s="126">
        <f>SUM(B12:B14)</f>
        <v>0</v>
      </c>
      <c r="C15" s="124">
        <f>SUM(C12:C14)</f>
        <v>0</v>
      </c>
      <c r="D15" s="126">
        <f t="shared" ref="D15:L15" si="0">SUM(D12:D14)</f>
        <v>0</v>
      </c>
      <c r="E15" s="124">
        <f t="shared" si="0"/>
        <v>0</v>
      </c>
      <c r="F15" s="126">
        <f t="shared" si="0"/>
        <v>0</v>
      </c>
      <c r="G15" s="124">
        <f t="shared" si="0"/>
        <v>0</v>
      </c>
      <c r="H15" s="126">
        <f t="shared" si="0"/>
        <v>0</v>
      </c>
      <c r="I15" s="124">
        <f t="shared" si="0"/>
        <v>0</v>
      </c>
      <c r="J15" s="126">
        <f t="shared" si="0"/>
        <v>0</v>
      </c>
      <c r="K15" s="124">
        <f t="shared" si="0"/>
        <v>0</v>
      </c>
      <c r="L15" s="124">
        <f t="shared" si="0"/>
        <v>0</v>
      </c>
      <c r="M15" s="29"/>
    </row>
    <row r="16" spans="1:13" s="34" customFormat="1" ht="28.7" customHeight="1" x14ac:dyDescent="0.25">
      <c r="A16" s="84" t="s">
        <v>63</v>
      </c>
      <c r="B16" s="160"/>
      <c r="C16" s="125" t="e">
        <f>+C15*100/$B$6</f>
        <v>#DIV/0!</v>
      </c>
      <c r="D16" s="161"/>
      <c r="E16" s="125" t="e">
        <f>+E15*100/$B$6</f>
        <v>#DIV/0!</v>
      </c>
      <c r="F16" s="161"/>
      <c r="G16" s="125" t="e">
        <f>+G15*100/$B$6</f>
        <v>#DIV/0!</v>
      </c>
      <c r="H16" s="161"/>
      <c r="I16" s="125" t="e">
        <f>+I15*100/$B$6</f>
        <v>#DIV/0!</v>
      </c>
      <c r="J16" s="161"/>
      <c r="K16" s="125" t="e">
        <f>+K15*100/$B$6</f>
        <v>#DIV/0!</v>
      </c>
      <c r="L16" s="125" t="e">
        <f>+K16+I16+G16+E16+C16</f>
        <v>#DIV/0!</v>
      </c>
      <c r="M16" s="29"/>
    </row>
    <row r="17" spans="1:13" s="34" customFormat="1" ht="27.6" customHeight="1" x14ac:dyDescent="0.25">
      <c r="A17" s="84" t="s">
        <v>60</v>
      </c>
      <c r="B17" s="95"/>
      <c r="C17" s="125" t="e">
        <f>+C15/$B$4</f>
        <v>#DIV/0!</v>
      </c>
      <c r="D17" s="96"/>
      <c r="E17" s="125" t="e">
        <f>+E15/$B$4</f>
        <v>#DIV/0!</v>
      </c>
      <c r="F17" s="96"/>
      <c r="G17" s="125" t="e">
        <f>+G15/$B$4</f>
        <v>#DIV/0!</v>
      </c>
      <c r="H17" s="96"/>
      <c r="I17" s="125" t="e">
        <f>+I15/$B$4</f>
        <v>#DIV/0!</v>
      </c>
      <c r="J17" s="96"/>
      <c r="K17" s="125" t="e">
        <f>+K15/$B$4</f>
        <v>#DIV/0!</v>
      </c>
      <c r="L17" s="125" t="e">
        <f>+K17+I17+G17+E17+C17</f>
        <v>#DIV/0!</v>
      </c>
      <c r="M17" s="29"/>
    </row>
    <row r="18" spans="1:13" s="34" customFormat="1" ht="36" customHeight="1" x14ac:dyDescent="0.25">
      <c r="A18" s="84" t="s">
        <v>67</v>
      </c>
      <c r="B18" s="160"/>
      <c r="C18" s="125" t="e">
        <f>+C15/$B$5</f>
        <v>#DIV/0!</v>
      </c>
      <c r="D18" s="161"/>
      <c r="E18" s="125" t="e">
        <f>+E15/$B$5</f>
        <v>#DIV/0!</v>
      </c>
      <c r="F18" s="161"/>
      <c r="G18" s="125" t="e">
        <f>+G15/$B$5</f>
        <v>#DIV/0!</v>
      </c>
      <c r="H18" s="161"/>
      <c r="I18" s="125" t="e">
        <f>+I15/$B$5</f>
        <v>#DIV/0!</v>
      </c>
      <c r="J18" s="161"/>
      <c r="K18" s="125" t="e">
        <f>+K15/$B$5</f>
        <v>#DIV/0!</v>
      </c>
      <c r="L18" s="125" t="e">
        <f>+K18+I18+G18+E18+C18</f>
        <v>#DIV/0!</v>
      </c>
      <c r="M18" s="29"/>
    </row>
    <row r="19" spans="1:13" ht="21.75" customHeight="1" thickBot="1" x14ac:dyDescent="0.3">
      <c r="A19" s="10"/>
      <c r="B19" s="85"/>
      <c r="C19" s="80"/>
      <c r="D19" s="85"/>
      <c r="E19" s="79"/>
      <c r="F19" s="85"/>
      <c r="G19" s="79"/>
      <c r="H19" s="85"/>
      <c r="I19" s="79"/>
      <c r="J19" s="85"/>
      <c r="K19" s="79"/>
      <c r="L19" s="79"/>
      <c r="M19" s="10"/>
    </row>
    <row r="20" spans="1:13" ht="21" thickBot="1" x14ac:dyDescent="0.3">
      <c r="A20" s="10"/>
      <c r="B20" s="94" t="s">
        <v>82</v>
      </c>
      <c r="C20" s="80"/>
      <c r="D20" s="94" t="s">
        <v>82</v>
      </c>
      <c r="E20" s="79"/>
      <c r="F20" s="94" t="s">
        <v>82</v>
      </c>
      <c r="G20" s="79"/>
      <c r="H20" s="94" t="s">
        <v>82</v>
      </c>
      <c r="I20" s="79"/>
      <c r="J20" s="94" t="s">
        <v>82</v>
      </c>
      <c r="K20" s="79"/>
      <c r="L20" s="79"/>
      <c r="M20" s="10"/>
    </row>
    <row r="21" spans="1:13" ht="108.6" customHeight="1" thickBot="1" x14ac:dyDescent="0.3">
      <c r="A21" s="10"/>
      <c r="B21" s="156" t="s">
        <v>97</v>
      </c>
      <c r="C21" s="80"/>
      <c r="D21" s="156" t="s">
        <v>98</v>
      </c>
      <c r="E21" s="79"/>
      <c r="F21" s="156" t="s">
        <v>99</v>
      </c>
      <c r="G21" s="79"/>
      <c r="H21" s="156" t="s">
        <v>100</v>
      </c>
      <c r="I21" s="79"/>
      <c r="J21" s="304" t="s">
        <v>176</v>
      </c>
      <c r="K21" s="79"/>
      <c r="L21" s="79"/>
      <c r="M21" s="10"/>
    </row>
    <row r="22" spans="1:13" x14ac:dyDescent="0.25">
      <c r="A22" s="10"/>
      <c r="B22" s="79"/>
      <c r="C22" s="80"/>
      <c r="D22" s="79"/>
      <c r="E22" s="79"/>
      <c r="F22" s="79"/>
      <c r="G22" s="79"/>
      <c r="H22" s="79"/>
      <c r="I22" s="79"/>
      <c r="J22" s="79"/>
      <c r="K22" s="79"/>
      <c r="L22" s="79"/>
      <c r="M22" s="10"/>
    </row>
    <row r="23" spans="1:13" x14ac:dyDescent="0.25">
      <c r="A23" s="11" t="s">
        <v>102</v>
      </c>
    </row>
  </sheetData>
  <pageMargins left="0.7" right="0.7" top="0.75" bottom="0.75" header="0.3" footer="0.3"/>
  <pageSetup paperSize="5" scale="28" orientation="landscape" r:id="rId1"/>
  <headerFooter>
    <oddHeader>&amp;C&amp;"Arial,Bold"&amp;18Calculating Energy Conservation Goals for FY 2019 to FY 2023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App A - Renewable Energy</vt:lpstr>
      <vt:lpstr>App B - Design Const Retrofit</vt:lpstr>
      <vt:lpstr>App C -Operations &amp; Maintenance</vt:lpstr>
      <vt:lpstr>App D - Occupant Behaviour</vt:lpstr>
      <vt:lpstr>App E - Conservation Goals</vt:lpstr>
      <vt:lpstr>Appendices2.a11.l11.5</vt:lpstr>
      <vt:lpstr>BuildingEnvelope4.a37.p37.2</vt:lpstr>
      <vt:lpstr>ColumnTotalBuildingArea1.a4.b4.5</vt:lpstr>
      <vt:lpstr>Controls3.a29.p29.2</vt:lpstr>
      <vt:lpstr>DesignConstruction5.a47.m47.2</vt:lpstr>
      <vt:lpstr>EnergyAudits2.a15.p15.3</vt:lpstr>
      <vt:lpstr>Hvac2.a10.p10.2</vt:lpstr>
      <vt:lpstr>Lighting1.a3.p3.2</vt:lpstr>
      <vt:lpstr>OperationsAndMaintenance3.a21.m21.3</vt:lpstr>
      <vt:lpstr>PolicyAndPlanning1.a3.p3.3</vt:lpstr>
      <vt:lpstr>'App B - Design Const Retrofit'!Print_Area</vt:lpstr>
      <vt:lpstr>TrainingAndEducation1.a4.p4.4</vt:lpstr>
      <vt:lpstr>TypeofRenewableEnergy1.a3.o3.1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Karen (EDU)</dc:creator>
  <cp:lastModifiedBy>Kolacz, Oksana (EDU)</cp:lastModifiedBy>
  <cp:lastPrinted>2019-04-15T21:28:02Z</cp:lastPrinted>
  <dcterms:created xsi:type="dcterms:W3CDTF">2013-10-18T16:37:51Z</dcterms:created>
  <dcterms:modified xsi:type="dcterms:W3CDTF">2019-04-25T19:43:52Z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Karen.Carter2@ontario.ca</vt:lpwstr>
  </property>
  <property fmtid="{D5CDD505-2E9C-101B-9397-08002B2CF9AE}" pid="5" name="MSIP_Label_034a106e-6316-442c-ad35-738afd673d2b_SetDate">
    <vt:lpwstr>2019-04-25T15:18:38.2582008Z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