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30" yWindow="360" windowWidth="20610" windowHeight="14250" tabRatio="604" activeTab="2"/>
  </bookViews>
  <sheets>
    <sheet name="Effectifs 2017-18" sheetId="8196" r:id="rId1"/>
    <sheet name="Effectifs 2018-19" sheetId="8205" r:id="rId2"/>
    <sheet name="EQM 2019-20 - 2021-22" sheetId="8198" r:id="rId3"/>
    <sheet name="PARAM" sheetId="8197" state="hidden" r:id="rId4"/>
  </sheets>
  <externalReferences>
    <externalReference r:id="rId5"/>
  </externalReferences>
  <definedNames>
    <definedName name="BoardName">'Effectifs 2017-18'!$D$5</definedName>
    <definedName name="BoardNumber">'Effectifs 2017-18'!$D$6</definedName>
    <definedName name="Brdno" localSheetId="1">[1]PARAM!$E$2:$E$74</definedName>
    <definedName name="Brdno">PARAM!$E$2:$E$74</definedName>
    <definedName name="DSBIndex">PARAM!$D$2:$D$74</definedName>
    <definedName name="DSBName" localSheetId="1">[1]PARAM!$F$2:$F$74</definedName>
    <definedName name="DSBName">PARAM!$F$2:$F$74</definedName>
    <definedName name="DSBNo" localSheetId="1">#REF!</definedName>
    <definedName name="DSBNo">#REF!</definedName>
    <definedName name="index" localSheetId="1">[1]PARAM!#REF!</definedName>
    <definedName name="index">PARAM!#REF!</definedName>
    <definedName name="M00001_17">'Effectifs 2017-18'!$F$13</definedName>
    <definedName name="M00002_17">'Effectifs 2017-18'!$F$14</definedName>
    <definedName name="M00003_17">'Effectifs 2017-18'!$F$15</definedName>
    <definedName name="_xlnm.Print_Area" localSheetId="0">'Effectifs 2017-18'!$A$1:$T$74</definedName>
    <definedName name="_xlnm.Print_Area" localSheetId="1">'Effectifs 2018-19'!$A$1:$U$77</definedName>
    <definedName name="_xlnm.Print_Area" localSheetId="2">'EQM 2019-20 - 2021-22'!$A$1:$F$100</definedName>
    <definedName name="S00001E_17">'Effectifs 2017-18'!$F$23</definedName>
    <definedName name="S00001E_18">'Effectifs 2018-19'!$G$23</definedName>
    <definedName name="S00002E_13" localSheetId="1">'[1]Enrolment Effectifs 2014-15'!#REF!</definedName>
    <definedName name="S00002E_14" localSheetId="1">'Effectifs 2018-19'!#REF!</definedName>
    <definedName name="S00003E_17">'Effectifs 2017-18'!$H$23</definedName>
    <definedName name="S00003E_18">'Effectifs 2018-19'!$I$23</definedName>
    <definedName name="S00004E_17">'Effectifs 2017-18'!$N$23</definedName>
    <definedName name="S00004E_18">'Effectifs 2018-19'!$O$23</definedName>
    <definedName name="S00005E_17">'Effectifs 2017-18'!$F$36</definedName>
    <definedName name="S00005E_18">'Effectifs 2018-19'!$G$36</definedName>
    <definedName name="S00006E_13" localSheetId="1">'[1]Enrolment Effectifs 2014-15'!#REF!</definedName>
    <definedName name="S00006E_14" localSheetId="1">'Effectifs 2018-19'!#REF!</definedName>
    <definedName name="S00007E_17">'Effectifs 2017-18'!$H$36</definedName>
    <definedName name="S00007E_18">'Effectifs 2018-19'!$I$36</definedName>
    <definedName name="S00008E_17">'Effectifs 2017-18'!$N$36</definedName>
    <definedName name="S00008E_18">'Effectifs 2018-19'!$O$36</definedName>
    <definedName name="S00009E_17">'Effectifs 2017-18'!$F$24</definedName>
    <definedName name="S00009E_18">'Effectifs 2018-19'!$G$24</definedName>
    <definedName name="S00010E_13" localSheetId="1">'[1]Enrolment Effectifs 2014-15'!#REF!</definedName>
    <definedName name="S00010E_14" localSheetId="1">'Effectifs 2018-19'!#REF!</definedName>
    <definedName name="S00011E_17">'Effectifs 2017-18'!$H$24</definedName>
    <definedName name="S00011E_18">'Effectifs 2018-19'!$I$24</definedName>
    <definedName name="S00012E_17">'Effectifs 2017-18'!$N$24</definedName>
    <definedName name="S00012E_18">'Effectifs 2018-19'!$O$24</definedName>
    <definedName name="S00013E_17">'Effectifs 2017-18'!$F$37</definedName>
    <definedName name="S00013E_18">'Effectifs 2018-19'!$G$37</definedName>
    <definedName name="S00014E_13" localSheetId="1">'[1]Enrolment Effectifs 2014-15'!#REF!</definedName>
    <definedName name="S00014E_14" localSheetId="1">'Effectifs 2018-19'!#REF!</definedName>
    <definedName name="S00015E_17">'Effectifs 2017-18'!$H$37</definedName>
    <definedName name="S00015E_18">'Effectifs 2018-19'!$I$37</definedName>
    <definedName name="S00016E_17">'Effectifs 2017-18'!$N$37</definedName>
    <definedName name="S00016E_18">'Effectifs 2018-19'!$O$37</definedName>
    <definedName name="S00017E_17">'Effectifs 2017-18'!$F$25</definedName>
    <definedName name="S00017E_18">'Effectifs 2018-19'!$G$25</definedName>
    <definedName name="S00019E_17">'Effectifs 2017-18'!$H$25</definedName>
    <definedName name="S00019E_18">'Effectifs 2018-19'!$I$25</definedName>
    <definedName name="S00020E_17">'Effectifs 2017-18'!$N$25</definedName>
    <definedName name="S00020E_18">'Effectifs 2018-19'!$O$25</definedName>
    <definedName name="S00021E_17">'Effectifs 2017-18'!$F$38</definedName>
    <definedName name="S00021E_18">'Effectifs 2018-19'!$G$38</definedName>
    <definedName name="S00023E_17">'Effectifs 2017-18'!$H$38</definedName>
    <definedName name="S00023E_18">'Effectifs 2018-19'!$I$38</definedName>
    <definedName name="S00024E_17">'Effectifs 2017-18'!$N$38</definedName>
    <definedName name="S00024E_18">'Effectifs 2018-19'!$O$38</definedName>
    <definedName name="S00025E_17">'Effectifs 2017-18'!$F$26</definedName>
    <definedName name="S00025E_18">'Effectifs 2018-19'!$G$26</definedName>
    <definedName name="S00027E_17">'Effectifs 2017-18'!$H$26</definedName>
    <definedName name="S00027E_18">'Effectifs 2018-19'!$I$26</definedName>
    <definedName name="S00028E_17">'Effectifs 2017-18'!$N$26</definedName>
    <definedName name="S00028E_18">'Effectifs 2018-19'!$O$26</definedName>
    <definedName name="S00029E_17">'Effectifs 2017-18'!$F$39</definedName>
    <definedName name="S00029E_18">'Effectifs 2018-19'!$G$39</definedName>
    <definedName name="S00031E_17">'Effectifs 2017-18'!$H$39</definedName>
    <definedName name="S00031E_18">'Effectifs 2018-19'!$I$39</definedName>
    <definedName name="S00032E_17">'Effectifs 2017-18'!$N$39</definedName>
    <definedName name="S00032E_18">'Effectifs 2018-19'!$O$39</definedName>
    <definedName name="S00033E_17">'Effectifs 2017-18'!$F$27</definedName>
    <definedName name="S00033E_18">'Effectifs 2018-19'!$G$27</definedName>
    <definedName name="S00034E_13" localSheetId="1">'[1]Enrolment Effectifs 2014-15'!#REF!</definedName>
    <definedName name="S00034E_14" localSheetId="1">'Effectifs 2018-19'!#REF!</definedName>
    <definedName name="S00035E_17">'Effectifs 2017-18'!$H$27</definedName>
    <definedName name="S00035E_18">'Effectifs 2018-19'!$I$27</definedName>
    <definedName name="S00036E_17">'Effectifs 2017-18'!$N$27</definedName>
    <definedName name="S00036E_18">'Effectifs 2018-19'!$O$27</definedName>
    <definedName name="S00037E_17">'Effectifs 2017-18'!$F$40</definedName>
    <definedName name="S00037E_18">'Effectifs 2018-19'!$G$40</definedName>
    <definedName name="S00038E_13" localSheetId="1">'[1]Enrolment Effectifs 2014-15'!#REF!</definedName>
    <definedName name="S00038E_14" localSheetId="1">'Effectifs 2018-19'!#REF!</definedName>
    <definedName name="S00039E_17">'Effectifs 2017-18'!$H$40</definedName>
    <definedName name="S00039E_18">'Effectifs 2018-19'!$I$40</definedName>
    <definedName name="S00040E_17">'Effectifs 2017-18'!$N$40</definedName>
    <definedName name="S00040E_18">'Effectifs 2018-19'!$O$40</definedName>
    <definedName name="S00041S_17">'Effectifs 2017-18'!$F$31</definedName>
    <definedName name="S00041S_18">'Effectifs 2018-19'!$G$31</definedName>
    <definedName name="S00042S_17">'Effectifs 2017-18'!$H$31</definedName>
    <definedName name="S00042S_18">'Effectifs 2018-19'!$I$31</definedName>
    <definedName name="S00043S_17">'Effectifs 2017-18'!$N$31</definedName>
    <definedName name="S00043S_18">'Effectifs 2018-19'!$O$31</definedName>
    <definedName name="S00044S_17">'Effectifs 2017-18'!$F$44</definedName>
    <definedName name="S00044S_18">'Effectifs 2018-19'!$G$44</definedName>
    <definedName name="S00045S_17">'Effectifs 2017-18'!$H$44</definedName>
    <definedName name="S00045S_18">'Effectifs 2018-19'!$I$44</definedName>
    <definedName name="S00046S_17">'Effectifs 2017-18'!$N$44</definedName>
    <definedName name="S00046S_18">'Effectifs 2018-19'!$O$44</definedName>
    <definedName name="S00047S_17">'Effectifs 2017-18'!$F$32</definedName>
    <definedName name="S00047S_18">'Effectifs 2018-19'!$G$32</definedName>
    <definedName name="S00048S_17">'Effectifs 2017-18'!$H$32</definedName>
    <definedName name="S00048S_18">'Effectifs 2018-19'!$I$32</definedName>
    <definedName name="S00049S_17">'Effectifs 2017-18'!$N$32</definedName>
    <definedName name="S00049S_18">'Effectifs 2018-19'!$O$32</definedName>
    <definedName name="S00050S_17">'Effectifs 2017-18'!$F$45</definedName>
    <definedName name="S00050S_18">'Effectifs 2018-19'!$G$45</definedName>
    <definedName name="S00051S_17">'Effectifs 2017-18'!$H$45</definedName>
    <definedName name="S00051S_18">'Effectifs 2018-19'!$I$45</definedName>
    <definedName name="S00052S_17">'Effectifs 2017-18'!$N$45</definedName>
    <definedName name="S00052S_18">'Effectifs 2018-19'!$O$45</definedName>
    <definedName name="S00121E_17">'Effectifs 2017-18'!$R$23</definedName>
    <definedName name="S00121E_18">'Effectifs 2018-19'!$S$23</definedName>
    <definedName name="S00125E_17">'Effectifs 2017-18'!$R$26</definedName>
    <definedName name="S00125E_18">'Effectifs 2018-19'!$S$26</definedName>
    <definedName name="S00129E_17">'Effectifs 2017-18'!$R$36</definedName>
    <definedName name="S00129E_18">'Effectifs 2018-19'!$S$36</definedName>
    <definedName name="S00133E_17">'Effectifs 2017-18'!$R$39</definedName>
    <definedName name="S00133E_18">'Effectifs 2018-19'!$S$39</definedName>
    <definedName name="S00137E_17">'Effectifs 2017-18'!$F$55</definedName>
    <definedName name="S00137E_18">'Effectifs 2018-19'!$I$57</definedName>
    <definedName name="S00137E_19">'EQM 2019-20 - 2021-22'!$F$23</definedName>
    <definedName name="S00137E_20">'EQM 2019-20 - 2021-22'!$F$52</definedName>
    <definedName name="S00137E_21">'EQM 2019-20 - 2021-22'!$F$81</definedName>
    <definedName name="S00140S_17">'Effectifs 2017-18'!$R$31</definedName>
    <definedName name="S00140S_18">'Effectifs 2018-19'!$S$31</definedName>
    <definedName name="S00148S_17">'Effectifs 2017-18'!$R$44</definedName>
    <definedName name="S00148S_18">'Effectifs 2018-19'!$S$44</definedName>
    <definedName name="S00156S_17">'Effectifs 2017-18'!$F$58</definedName>
    <definedName name="S00156S_18">'Effectifs 2018-19'!$I$60</definedName>
    <definedName name="S00156S_19">'EQM 2019-20 - 2021-22'!$F$26</definedName>
    <definedName name="S00156S_20">'EQM 2019-20 - 2021-22'!$F$55</definedName>
    <definedName name="S00156S_21">'EQM 2019-20 - 2021-22'!$F$84</definedName>
    <definedName name="S00159S_17">'Effectifs 2017-18'!$F$59</definedName>
    <definedName name="S00159S_18">'Effectifs 2018-19'!$I$61</definedName>
    <definedName name="S00159S_19">'EQM 2019-20 - 2021-22'!$F$27</definedName>
    <definedName name="S00159S_20">'EQM 2019-20 - 2021-22'!$F$56</definedName>
    <definedName name="S00159S_21">'EQM 2019-20 - 2021-22'!$F$85</definedName>
    <definedName name="S00162S_17">'Effectifs 2017-18'!$F$60</definedName>
    <definedName name="S00162S_18">'Effectifs 2018-19'!$I$62</definedName>
    <definedName name="S00162S_19">'EQM 2019-20 - 2021-22'!$F$28</definedName>
    <definedName name="S00162S_20">'EQM 2019-20 - 2021-22'!$F$57</definedName>
    <definedName name="S00162S_21">'EQM 2019-20 - 2021-22'!$F$86</definedName>
    <definedName name="S00165C_17">'Effectifs 2017-18'!$F$62</definedName>
    <definedName name="S00165C_18">'Effectifs 2018-19'!$I$64</definedName>
    <definedName name="S00165C_19">'EQM 2019-20 - 2021-22'!$F$30</definedName>
    <definedName name="S00165C_20">'EQM 2019-20 - 2021-22'!$F$59</definedName>
    <definedName name="S00165C_21">'EQM 2019-20 - 2021-22'!$F$88</definedName>
    <definedName name="S00168S_17">'Effectifs 2017-18'!$R$32</definedName>
    <definedName name="S00168S_18">'Effectifs 2018-19'!$S$32</definedName>
    <definedName name="S00176S_17">'Effectifs 2017-18'!$R$45</definedName>
    <definedName name="S00176S_18">'Effectifs 2018-19'!$S$45</definedName>
    <definedName name="S00184S_17">'Effectifs 2017-18'!$F$72</definedName>
    <definedName name="S00184S_18">'Effectifs 2018-19'!$I$74</definedName>
    <definedName name="S00184S_19">'EQM 2019-20 - 2021-22'!$F$40</definedName>
    <definedName name="S00184S_20">'EQM 2019-20 - 2021-22'!$F$69</definedName>
    <definedName name="S00184S_21">'EQM 2019-20 - 2021-22'!$F$98</definedName>
    <definedName name="S00187S_17">'Effectifs 2017-18'!$F$73</definedName>
    <definedName name="S00187S_18">'Effectifs 2018-19'!$I$75</definedName>
    <definedName name="S00187S_19">'EQM 2019-20 - 2021-22'!$F$41</definedName>
    <definedName name="S00187S_20">'EQM 2019-20 - 2021-22'!$F$70</definedName>
    <definedName name="S00187S_21">'EQM 2019-20 - 2021-22'!$F$99</definedName>
    <definedName name="S00190S_17">'Effectifs 2017-18'!$F$74</definedName>
    <definedName name="S00190S_18">'Effectifs 2018-19'!$I$76</definedName>
    <definedName name="S00190S_19">'EQM 2019-20 - 2021-22'!$F$42</definedName>
    <definedName name="S00190S_20">'EQM 2019-20 - 2021-22'!$F$71</definedName>
    <definedName name="S00190S_21">'EQM 2019-20 - 2021-22'!$F$100</definedName>
    <definedName name="S00300E_17">'Effectifs 2017-18'!$R$24</definedName>
    <definedName name="S00300E_18">'Effectifs 2018-19'!$S$24</definedName>
    <definedName name="S00301E_17">'Effectifs 2017-18'!$R$25</definedName>
    <definedName name="S00301E_18">'Effectifs 2018-19'!$S$25</definedName>
    <definedName name="S00302E_17">'Effectifs 2017-18'!$R$27</definedName>
    <definedName name="S00302E_18">'Effectifs 2018-19'!$S$27</definedName>
    <definedName name="S00303E_17">'Effectifs 2017-18'!$R$37</definedName>
    <definedName name="S00303E_18">'Effectifs 2018-19'!$S$37</definedName>
    <definedName name="S00304E_17">'Effectifs 2017-18'!$R$38</definedName>
    <definedName name="S00304E_18">'Effectifs 2018-19'!$S$38</definedName>
    <definedName name="S00305E_17">'Effectifs 2017-18'!$R$40</definedName>
    <definedName name="S00305E_18">'Effectifs 2018-19'!$S$40</definedName>
    <definedName name="S00306E_17">'Effectifs 2017-18'!$F$51</definedName>
    <definedName name="S00306E_18">'Effectifs 2018-19'!$I$53</definedName>
    <definedName name="S00306E_19">'EQM 2019-20 - 2021-22'!$F$19</definedName>
    <definedName name="S00306E_20">'EQM 2019-20 - 2021-22'!$F$48</definedName>
    <definedName name="S00306E_21">'EQM 2019-20 - 2021-22'!$F$77</definedName>
    <definedName name="S00307E_17">'Effectifs 2017-18'!$F$52</definedName>
    <definedName name="S00307E_18">'Effectifs 2018-19'!$I$54</definedName>
    <definedName name="S00307E_19">'EQM 2019-20 - 2021-22'!$F$20</definedName>
    <definedName name="S00307E_20">'EQM 2019-20 - 2021-22'!$F$49</definedName>
    <definedName name="S00307E_21">'EQM 2019-20 - 2021-22'!$F$78</definedName>
    <definedName name="S00308E_17">'Effectifs 2017-18'!$F$53</definedName>
    <definedName name="S00308E_18">'Effectifs 2018-19'!$I$55</definedName>
    <definedName name="S00308E_19">'EQM 2019-20 - 2021-22'!$F$21</definedName>
    <definedName name="S00308E_20">'EQM 2019-20 - 2021-22'!$F$50</definedName>
    <definedName name="S00308E_21">'EQM 2019-20 - 2021-22'!$F$79</definedName>
    <definedName name="S00309E_17">'Effectifs 2017-18'!$F$54</definedName>
    <definedName name="S00309E_18">'Effectifs 2018-19'!$I$56</definedName>
    <definedName name="S00309E_19">'EQM 2019-20 - 2021-22'!$F$22</definedName>
    <definedName name="S00309E_20">'EQM 2019-20 - 2021-22'!$F$51</definedName>
    <definedName name="S00309E_21">'EQM 2019-20 - 2021-22'!$F$80</definedName>
    <definedName name="S00321E_17">'Effectifs 2017-18'!$F$28</definedName>
    <definedName name="S00321E_18">'Effectifs 2018-19'!$G$28</definedName>
    <definedName name="S00323E_17">'Effectifs 2017-18'!$N$28</definedName>
    <definedName name="S00323E_18">'Effectifs 2018-19'!$O$28</definedName>
    <definedName name="S00324E_17">'Effectifs 2017-18'!$R$28</definedName>
    <definedName name="S00324E_18">'Effectifs 2018-19'!$S$28</definedName>
    <definedName name="S00325E_17">'Effectifs 2017-18'!$F$41</definedName>
    <definedName name="S00325E_18">'Effectifs 2018-19'!$G$41</definedName>
    <definedName name="S00327E_17">'Effectifs 2017-18'!$H$41</definedName>
    <definedName name="S00327E_18">'Effectifs 2018-19'!$I$41</definedName>
    <definedName name="S00328E_17">'Effectifs 2017-18'!$N$41</definedName>
    <definedName name="S00328E_18">'Effectifs 2018-19'!$O$41</definedName>
    <definedName name="S00329E_17">'Effectifs 2017-18'!$H$28</definedName>
    <definedName name="S00329E_18">'Effectifs 2018-19'!$I$28</definedName>
    <definedName name="S00330E_17">'Effectifs 2017-18'!$R$41</definedName>
    <definedName name="S00330E_18">'Effectifs 2018-19'!$S$41</definedName>
    <definedName name="S00355E_17">'Effectifs 2017-18'!$F$69</definedName>
    <definedName name="S00355E_18">'Effectifs 2018-19'!$I$71</definedName>
    <definedName name="S00355E_19">'EQM 2019-20 - 2021-22'!$F$37</definedName>
    <definedName name="S00355E_20">'EQM 2019-20 - 2021-22'!$F$66</definedName>
    <definedName name="S00355E_21">'EQM 2019-20 - 2021-22'!$F$95</definedName>
    <definedName name="S00384E_17">'Effectifs 2017-18'!$J$23</definedName>
    <definedName name="S00384E_18">'Effectifs 2018-19'!$K$23</definedName>
    <definedName name="S00385E_17">'Effectifs 2017-18'!$J$24</definedName>
    <definedName name="S00385E_18">'Effectifs 2018-19'!$K$24</definedName>
    <definedName name="S00386E_17">'Effectifs 2017-18'!$J$25</definedName>
    <definedName name="S00386E_18">'Effectifs 2018-19'!$K$25</definedName>
    <definedName name="S00387E_17">'Effectifs 2017-18'!$J$26</definedName>
    <definedName name="S00387E_18">'Effectifs 2018-19'!$K$26</definedName>
    <definedName name="S00388E_17">'Effectifs 2017-18'!$J$27</definedName>
    <definedName name="S00388E_18">'Effectifs 2018-19'!$K$27</definedName>
    <definedName name="S00389E_17">'Effectifs 2017-18'!$J$28</definedName>
    <definedName name="S00389E_18">'Effectifs 2018-19'!$K$28</definedName>
    <definedName name="S00390S_17">'Effectifs 2017-18'!$J$31</definedName>
    <definedName name="S00390S_18">'Effectifs 2018-19'!$K$31</definedName>
    <definedName name="S00391S_17">'Effectifs 2017-18'!$J$32</definedName>
    <definedName name="S00391S_18">'Effectifs 2018-19'!$K$32</definedName>
    <definedName name="S00392E_17">'Effectifs 2017-18'!$J$36</definedName>
    <definedName name="S00392E_18">'Effectifs 2018-19'!$K$36</definedName>
    <definedName name="S00393E_17">'Effectifs 2017-18'!$J$37</definedName>
    <definedName name="S00393E_18">'Effectifs 2018-19'!$K$37</definedName>
    <definedName name="S00394E_17">'Effectifs 2017-18'!$J$38</definedName>
    <definedName name="S00394E_18">'Effectifs 2018-19'!$K$38</definedName>
    <definedName name="S00395E_17">'Effectifs 2017-18'!$J$39</definedName>
    <definedName name="S00395E_18">'Effectifs 2018-19'!$K$39</definedName>
    <definedName name="S00396E_17">'Effectifs 2017-18'!$J$40</definedName>
    <definedName name="S00396E_18">'Effectifs 2018-19'!$K$40</definedName>
    <definedName name="S00397E_17">'Effectifs 2017-18'!$J$41</definedName>
    <definedName name="S00397E_18">'Effectifs 2018-19'!$K$41</definedName>
    <definedName name="S00398S_17">'Effectifs 2017-18'!$J$44</definedName>
    <definedName name="S00398S_18">'Effectifs 2018-19'!$K$44</definedName>
    <definedName name="S00399S_17">'Effectifs 2017-18'!$J$45</definedName>
    <definedName name="S00399S_18">'Effectifs 2018-19'!$K$45</definedName>
    <definedName name="S00400S_17">'Effectifs 2017-18'!$L$31</definedName>
    <definedName name="S00400S_18">'Effectifs 2018-19'!$M$31</definedName>
    <definedName name="S00401S_17">'Effectifs 2017-18'!$L$44</definedName>
    <definedName name="S00401S_18">'Effectifs 2018-19'!$M$44</definedName>
    <definedName name="S00402S_17">'Effectifs 2017-18'!$P$31</definedName>
    <definedName name="S00402S_18">'Effectifs 2018-19'!$Q$31</definedName>
    <definedName name="S00403S_17">'Effectifs 2017-18'!$P$44</definedName>
    <definedName name="S00403S_18">'Effectifs 2018-19'!$Q$44</definedName>
    <definedName name="S00404S_17">'Effectifs 2017-18'!$T$31</definedName>
    <definedName name="S00404S_18">'Effectifs 2018-19'!$U$31</definedName>
    <definedName name="S00405S_17">'Effectifs 2017-18'!$T$44</definedName>
    <definedName name="S00405S_18">'Effectifs 2018-19'!$U$44</definedName>
    <definedName name="S00406S_17">'Effectifs 2017-18'!$F$67</definedName>
    <definedName name="S00406S_18">'Effectifs 2018-19'!$I$69</definedName>
    <definedName name="S00406S_19">'EQM 2019-20 - 2021-22'!$F$35</definedName>
    <definedName name="S00406S_20">'EQM 2019-20 - 2021-22'!$F$64</definedName>
    <definedName name="S00406S_21">'EQM 2019-20 - 2021-22'!$F$93</definedName>
    <definedName name="S00408S_17">'Effectifs 2017-18'!$F$65</definedName>
    <definedName name="S00408S_18">'Effectifs 2018-19'!$I$67</definedName>
    <definedName name="S00408S_19">'EQM 2019-20 - 2021-22'!$F$33</definedName>
    <definedName name="S00408S_20">'EQM 2019-20 - 2021-22'!$F$62</definedName>
    <definedName name="S00408S_21">'EQM 2019-20 - 2021-22'!$F$91</definedName>
    <definedName name="S00409S_17">'Effectifs 2017-18'!$F$66</definedName>
    <definedName name="S00409S_18">'Effectifs 2018-19'!$I$68</definedName>
    <definedName name="S00409S_19">'EQM 2019-20 - 2021-22'!$F$34</definedName>
    <definedName name="S00409S_20">'EQM 2019-20 - 2021-22'!$F$63</definedName>
    <definedName name="S00409S_21">'EQM 2019-20 - 2021-22'!$F$92</definedName>
    <definedName name="SEL_DSBIndex">PARAM!$G$77</definedName>
  </definedNames>
  <calcPr calcId="144525"/>
</workbook>
</file>

<file path=xl/calcChain.xml><?xml version="1.0" encoding="utf-8"?>
<calcChain xmlns="http://schemas.openxmlformats.org/spreadsheetml/2006/main">
  <c r="R45" i="8196" l="1"/>
  <c r="J45" i="8196"/>
  <c r="T44" i="8196"/>
  <c r="J44" i="8196"/>
  <c r="R44" i="8196" s="1"/>
  <c r="R41" i="8196"/>
  <c r="J41" i="8196"/>
  <c r="R39" i="8196"/>
  <c r="J39" i="8196"/>
  <c r="R38" i="8196"/>
  <c r="J38" i="8196"/>
  <c r="R37" i="8196"/>
  <c r="F52" i="8196" s="1"/>
  <c r="J37" i="8196"/>
  <c r="R36" i="8196"/>
  <c r="J36" i="8196"/>
  <c r="R32" i="8196"/>
  <c r="J32" i="8196"/>
  <c r="T31" i="8196"/>
  <c r="F65" i="8196" s="1"/>
  <c r="F67" i="8196" s="1"/>
  <c r="J31" i="8196"/>
  <c r="R31" i="8196" s="1"/>
  <c r="R28" i="8196"/>
  <c r="F69" i="8196" s="1"/>
  <c r="J28" i="8196"/>
  <c r="R26" i="8196"/>
  <c r="J26" i="8196"/>
  <c r="R25" i="8196"/>
  <c r="F53" i="8196" s="1"/>
  <c r="J25" i="8196"/>
  <c r="R24" i="8196"/>
  <c r="J24" i="8196"/>
  <c r="R23" i="8196"/>
  <c r="J23" i="8196"/>
  <c r="I71" i="8205"/>
  <c r="I55" i="8205"/>
  <c r="S45" i="8205"/>
  <c r="K45" i="8205"/>
  <c r="U44" i="8205"/>
  <c r="K44" i="8205"/>
  <c r="S44" i="8205" s="1"/>
  <c r="S41" i="8205"/>
  <c r="K41" i="8205"/>
  <c r="S39" i="8205"/>
  <c r="K39" i="8205"/>
  <c r="S38" i="8205"/>
  <c r="K38" i="8205"/>
  <c r="S37" i="8205"/>
  <c r="I54" i="8205" s="1"/>
  <c r="K37" i="8205"/>
  <c r="S36" i="8205"/>
  <c r="K36" i="8205"/>
  <c r="S32" i="8205"/>
  <c r="K32" i="8205"/>
  <c r="U31" i="8205"/>
  <c r="K31" i="8205"/>
  <c r="S31" i="8205" s="1"/>
  <c r="S28" i="8205"/>
  <c r="K28" i="8205"/>
  <c r="S26" i="8205"/>
  <c r="K26" i="8205"/>
  <c r="S25" i="8205"/>
  <c r="K25" i="8205"/>
  <c r="S24" i="8205"/>
  <c r="K24" i="8205"/>
  <c r="S23" i="8205"/>
  <c r="K23" i="8205"/>
  <c r="I67" i="8205" l="1"/>
  <c r="I69" i="8205" s="1"/>
  <c r="I74" i="8205"/>
  <c r="I76" i="8205" s="1"/>
  <c r="F72" i="8196"/>
  <c r="F74" i="8196" s="1"/>
  <c r="I60" i="8205"/>
  <c r="I62" i="8205" s="1"/>
  <c r="F58" i="8196"/>
  <c r="F60" i="8196" s="1"/>
  <c r="I56" i="8205"/>
  <c r="F54" i="8196"/>
  <c r="I53" i="8205"/>
  <c r="F51" i="8196"/>
  <c r="H40" i="8196"/>
  <c r="H27" i="8196"/>
  <c r="D5" i="8205" l="1"/>
  <c r="D5" i="8198"/>
  <c r="O40" i="8205" l="1"/>
  <c r="I40" i="8205"/>
  <c r="G40" i="8205"/>
  <c r="O27" i="8205"/>
  <c r="I27" i="8205"/>
  <c r="G27" i="8205"/>
  <c r="K40" i="8205" l="1"/>
  <c r="S40" i="8205"/>
  <c r="K27" i="8205"/>
  <c r="S27" i="8205"/>
  <c r="I57" i="8205" l="1"/>
  <c r="I64" i="8205" s="1"/>
  <c r="G77" i="8197" l="1"/>
  <c r="F100" i="8198" l="1"/>
  <c r="F93" i="8198"/>
  <c r="F86" i="8198"/>
  <c r="F81" i="8198"/>
  <c r="F88" i="8198" s="1"/>
  <c r="F71" i="8198"/>
  <c r="F64" i="8198"/>
  <c r="F57" i="8198"/>
  <c r="F52" i="8198"/>
  <c r="F59" i="8198" s="1"/>
  <c r="F42" i="8198"/>
  <c r="F35" i="8198"/>
  <c r="F28" i="8198"/>
  <c r="F23" i="8198"/>
  <c r="N40" i="8196"/>
  <c r="N27" i="8196"/>
  <c r="F27" i="8196"/>
  <c r="F30" i="8198" l="1"/>
  <c r="J40" i="8196"/>
  <c r="R40" i="8196"/>
  <c r="J27" i="8196"/>
  <c r="R27" i="8196"/>
  <c r="D6" i="8196"/>
  <c r="D6" i="8198" l="1"/>
  <c r="D6" i="8205"/>
  <c r="F55" i="8196"/>
  <c r="F62" i="8196" s="1"/>
  <c r="F40" i="8196" l="1"/>
</calcChain>
</file>

<file path=xl/sharedStrings.xml><?xml version="1.0" encoding="utf-8"?>
<sst xmlns="http://schemas.openxmlformats.org/spreadsheetml/2006/main" count="791" uniqueCount="446">
  <si>
    <t>Élèves du conseil</t>
  </si>
  <si>
    <t>Col 2</t>
  </si>
  <si>
    <t>Col 3</t>
  </si>
  <si>
    <t>Col 4</t>
  </si>
  <si>
    <t>Col 5</t>
  </si>
  <si>
    <t xml:space="preserve">Note 1: </t>
  </si>
  <si>
    <t>DSBNo</t>
  </si>
  <si>
    <t>DSBIndex</t>
  </si>
  <si>
    <t>Brdno</t>
  </si>
  <si>
    <t>DSBName</t>
  </si>
  <si>
    <t>London District Catholic School Board</t>
  </si>
  <si>
    <t xml:space="preserve">Nom du conseil </t>
  </si>
  <si>
    <t>Numéro du conseil</t>
  </si>
  <si>
    <t>EFFECTIF DE JOUR</t>
  </si>
  <si>
    <t>Élémentaire</t>
  </si>
  <si>
    <t>Maternelle</t>
  </si>
  <si>
    <t>Jardin d'enfants</t>
  </si>
  <si>
    <t>Secondaire</t>
  </si>
  <si>
    <t>Elémentaire</t>
  </si>
  <si>
    <t>Secondaire - Élèves de moins de 21 ans</t>
  </si>
  <si>
    <t>Nom du conseil</t>
  </si>
  <si>
    <t>Nom</t>
  </si>
  <si>
    <t>Board name / Nom du conseil</t>
  </si>
  <si>
    <t>Téléphone</t>
  </si>
  <si>
    <t xml:space="preserve">Courriel </t>
  </si>
  <si>
    <t>BOARD INDEX</t>
  </si>
  <si>
    <t>Col 6</t>
  </si>
  <si>
    <t>Col 7</t>
  </si>
  <si>
    <t>Col 8</t>
  </si>
  <si>
    <t>1.5.1</t>
  </si>
  <si>
    <t>1.12.1</t>
  </si>
  <si>
    <t xml:space="preserve"> </t>
  </si>
  <si>
    <t>S00307E_17</t>
  </si>
  <si>
    <t>S00308E_17</t>
  </si>
  <si>
    <t>S00309E_17</t>
  </si>
  <si>
    <t>S00137E_17</t>
  </si>
  <si>
    <t>S00156S_17</t>
  </si>
  <si>
    <t>S00159S_17</t>
  </si>
  <si>
    <t>S00162S_17</t>
  </si>
  <si>
    <t>S00165C_17</t>
  </si>
  <si>
    <t>S00184S_17</t>
  </si>
  <si>
    <t>S00187S_17</t>
  </si>
  <si>
    <t>S00190S_17</t>
  </si>
  <si>
    <t>S00306E_17</t>
  </si>
  <si>
    <t>31 OCTOBRE 2014</t>
  </si>
  <si>
    <t>31 MARS 2015</t>
  </si>
  <si>
    <t>S00408S_17</t>
  </si>
  <si>
    <t>S00409S_17</t>
  </si>
  <si>
    <t>S00406S_17</t>
  </si>
  <si>
    <t>S00355E_17</t>
  </si>
  <si>
    <t>Total de l'élémentaire (moins de 21 ans)</t>
  </si>
  <si>
    <t>Élémentaire (21 ans et plus)</t>
  </si>
  <si>
    <t>Crédits excédentaires : 9e à 12e année (moins de 21 ans)</t>
  </si>
  <si>
    <t>Études indépendantes</t>
  </si>
  <si>
    <t>Élémentaire - 21 ans et plus</t>
  </si>
  <si>
    <t>Effectif quotidien moyen 2015-2016</t>
  </si>
  <si>
    <t>Effectif quotidien moyen 2016-2017</t>
  </si>
  <si>
    <t>Effectif quotidien moyen 2017-2018</t>
  </si>
  <si>
    <t>Effectif quotidien moyen 2014-2015</t>
  </si>
  <si>
    <t>1re à 3e année</t>
  </si>
  <si>
    <t>4e à 8e année</t>
  </si>
  <si>
    <t>Total des écoles de jour</t>
  </si>
  <si>
    <t>Total des écoles de jour pour adultes</t>
  </si>
  <si>
    <t>EQM des études indépendantes</t>
  </si>
  <si>
    <t xml:space="preserve">Ministry of Education / Ministère de l'Éducation </t>
  </si>
  <si>
    <t>Entrez l'effectif équivalent temps plein (ETP) et l'effectif quotidien moyen (EQM) à deux décimales près.</t>
  </si>
  <si>
    <t>Entrez les données dans les cases blanches (les cases jaunes sont protégées)</t>
  </si>
  <si>
    <t>Entrez l'effectif quotidien moyen (EQM) à deux décimales près.</t>
  </si>
  <si>
    <t>PRÉVISIONS DES EFFECTIFS POUR 2014-2015</t>
  </si>
  <si>
    <t>PRÉVISION DES EFFECTIFS POUR 2015-2016</t>
  </si>
  <si>
    <t>31 OCTOBRE 2015</t>
  </si>
  <si>
    <t>31 MARS 2016</t>
  </si>
  <si>
    <t>PRÉVISIONS DE L'EQM POUR 2016-2017 à 2018-2019</t>
  </si>
  <si>
    <t>Effectif quotidien moyen 2018-2019</t>
  </si>
  <si>
    <t>S00306E_18</t>
  </si>
  <si>
    <t>S00307E_18</t>
  </si>
  <si>
    <t>S00308E_18</t>
  </si>
  <si>
    <t>S00309E_18</t>
  </si>
  <si>
    <t>S00137E_18</t>
  </si>
  <si>
    <t>S00156S_18</t>
  </si>
  <si>
    <t>S00159S_18</t>
  </si>
  <si>
    <t>S00162S_18</t>
  </si>
  <si>
    <t>S00165C_18</t>
  </si>
  <si>
    <t>S00408S_18</t>
  </si>
  <si>
    <t>S00409S_18</t>
  </si>
  <si>
    <t>S00406S_18</t>
  </si>
  <si>
    <t>S00355E_18</t>
  </si>
  <si>
    <t>S00184S_18</t>
  </si>
  <si>
    <t>S00187S_18</t>
  </si>
  <si>
    <t>S00190S_18</t>
  </si>
  <si>
    <t>Col1</t>
  </si>
  <si>
    <t>Col 1A</t>
  </si>
  <si>
    <t>Col 2A</t>
  </si>
  <si>
    <t>Col 3A</t>
  </si>
  <si>
    <t>Col 4A</t>
  </si>
  <si>
    <t>Col 5A</t>
  </si>
  <si>
    <t>Col 6A</t>
  </si>
  <si>
    <t>Col 7A</t>
  </si>
  <si>
    <t>Col 8A</t>
  </si>
  <si>
    <t xml:space="preserve">Élèves du conseil (art. 4 du Règl. de l'Ont. sur les subventions) : les élèves sont des élèves du conseil s'ils sont inscrits dans des écoles </t>
  </si>
  <si>
    <t>qui relèvent du conseil à l'exception :</t>
  </si>
  <si>
    <t>a) des élèves auxquels l'article 49 (6) de la Loi s'applique.</t>
  </si>
  <si>
    <t>b) des élèves dont les parents ou les tuteurs ne résident pas en Ontario.</t>
  </si>
  <si>
    <t>c) des élèves pour lesquels la Couronne du chef du Canada, une bande, un conseil de bande ou une administration scolaire paie des droits de scolarité.</t>
  </si>
  <si>
    <t xml:space="preserve">PRINCIPALE PERSONNE-RESSOURCE </t>
  </si>
  <si>
    <t>** Les effectifs de 2014-2015 devraient refléter les chiffres qui vont être présentés dans les Prévisions budgétaires révisées de 2014-2015.</t>
  </si>
  <si>
    <t>1re à  3e année</t>
  </si>
  <si>
    <t>4e à  8e année</t>
  </si>
  <si>
    <t>9e à  12e année (moins de 21 ans)</t>
  </si>
  <si>
    <t>9e à  12e année (21 ans et plus)</t>
  </si>
  <si>
    <t>9e à 12e année (moins de 21 ans)</t>
  </si>
  <si>
    <t>9e à 12e année (21 ans et plus)</t>
  </si>
  <si>
    <t>Note 1: Where a board offers a combined JK/SK program, the FTE enrolment of pupils on the program are to be reported under ‘FTE of part time pupils’  and the number of pupils enrolled are to be reported under ‘Number of part-time pupils’.</t>
  </si>
  <si>
    <t xml:space="preserve">Note 1: Lorsque le conseil offre un programme combiné de maternelle et de jardin d'enfants, l'EPT pour les élèves inscrits à ce programme doit être inscrit dans les colonnes "EPT des élèves à temps partiel", et le nombre d'élèves inscrits doit être inscrit dans les colonnes "Nombre d'élèves à temps partiel". </t>
  </si>
  <si>
    <t>École élémentaire de jour</t>
  </si>
  <si>
    <t xml:space="preserve">EQM des écoles secondaires de jour </t>
  </si>
  <si>
    <t>Total de l'effectif quodidien moyen des écoles secondaires de jour</t>
  </si>
  <si>
    <t>École secondaire de jour - 9e à 12e année</t>
  </si>
  <si>
    <t xml:space="preserve">Total des crédits excédentaires des écoles secondaires de jour </t>
  </si>
  <si>
    <t>Secondaire - Élèves de 21 ans et plus</t>
  </si>
  <si>
    <t>Nombre d'élèves à temps plein</t>
  </si>
  <si>
    <t>Nombre d'élèves à temps partiel (Note 1)</t>
  </si>
  <si>
    <t>ETP temps plein (ordinaires)</t>
  </si>
  <si>
    <t>ETP des élèves à temps plein (crédits excédentaires)</t>
  </si>
  <si>
    <t>ETP des élèves à temps partiel (ordinaires)</t>
  </si>
  <si>
    <t>ETP des élèves à temps partiel (crédits excédentaires)</t>
  </si>
  <si>
    <t>Total des EPT (ordinaires)</t>
  </si>
  <si>
    <t>Total des ETP (crédits excédentaires)</t>
  </si>
  <si>
    <t>EQM</t>
  </si>
  <si>
    <t xml:space="preserve">Note 1: Lorsque le conseil offre un programme combiné de maternelle et de jardin d'enfants, l'EPT pour les élèves inscrits à ce programme doit être inscrit dans les </t>
  </si>
  <si>
    <t xml:space="preserve">colonnes "EPT des élèves à temps partiel", et le nombre d'élèves inscrits doit être inscrit dans les colonnes "Nombre d'élèves à temps partiel". </t>
  </si>
  <si>
    <t xml:space="preserve">École élémentaire de jour </t>
  </si>
  <si>
    <t>Total des crédits excédentaires des écoles secondaires de jour</t>
  </si>
  <si>
    <t>Dénombrement</t>
  </si>
  <si>
    <t>S00306E_19</t>
  </si>
  <si>
    <t>S00307E_19</t>
  </si>
  <si>
    <t>S00308E_19</t>
  </si>
  <si>
    <t>S00309E_19</t>
  </si>
  <si>
    <t>S00137E_19</t>
  </si>
  <si>
    <t>S00156S_19</t>
  </si>
  <si>
    <t>S00159S_19</t>
  </si>
  <si>
    <t>S00162S_19</t>
  </si>
  <si>
    <t>S00165C_19</t>
  </si>
  <si>
    <t>S00408S_19</t>
  </si>
  <si>
    <t>S00409S_19</t>
  </si>
  <si>
    <t>S00406S_19</t>
  </si>
  <si>
    <t>S00355E_19</t>
  </si>
  <si>
    <t>S00184S_19</t>
  </si>
  <si>
    <t>S00187S_19</t>
  </si>
  <si>
    <t>S00190S_19</t>
  </si>
  <si>
    <t>Total des ETP (ordinaires)</t>
  </si>
  <si>
    <t>Élèves du conseil (art. 4 du Règl. de l'Ont. sur les subventions) : les élèves sont des élèves du conseil s'ils sont inscrits dans des</t>
  </si>
  <si>
    <t xml:space="preserve"> écoles qui relèvent du conseil à l'exception :</t>
  </si>
  <si>
    <t xml:space="preserve">Lorsque le conseil offre un programme combiné de maternelle et de jardin d'enfants, l'EPT pour les élèves inscrits à ce programme doit être inscrit dans les </t>
  </si>
  <si>
    <t>Effectif quotidien moyen 2019-2020</t>
  </si>
  <si>
    <t>Équivalent temps plein (ETP)</t>
  </si>
  <si>
    <t>PRÉVISIONS DE L'EQM POUR 2019-2020 à 2021-2022</t>
  </si>
  <si>
    <t>Effectif quotidien moyen 2020-2021</t>
  </si>
  <si>
    <t>Effectif quotidien moyen 2021-2022</t>
  </si>
  <si>
    <t>S00306E_21</t>
  </si>
  <si>
    <t>S00307E_21</t>
  </si>
  <si>
    <t>S00308E_21</t>
  </si>
  <si>
    <t>S00309E_21</t>
  </si>
  <si>
    <t>S00137E_21</t>
  </si>
  <si>
    <t>S00156S_21</t>
  </si>
  <si>
    <t>S00159S_21</t>
  </si>
  <si>
    <t>S00162S_21</t>
  </si>
  <si>
    <t>S00165C_21</t>
  </si>
  <si>
    <t>S00408S_21</t>
  </si>
  <si>
    <t>S00409S_21</t>
  </si>
  <si>
    <t>S00406S_21</t>
  </si>
  <si>
    <t>S00355E_21</t>
  </si>
  <si>
    <t>S00184S_21</t>
  </si>
  <si>
    <t>S00187S_21</t>
  </si>
  <si>
    <t>S00190S_21</t>
  </si>
  <si>
    <t>S00306E_20</t>
  </si>
  <si>
    <t>S00307E_20</t>
  </si>
  <si>
    <t>S00308E_20</t>
  </si>
  <si>
    <t>S00309E_20</t>
  </si>
  <si>
    <t>S00137E_20</t>
  </si>
  <si>
    <t>S00156S_20</t>
  </si>
  <si>
    <t>S00159S_20</t>
  </si>
  <si>
    <t>S00162S_20</t>
  </si>
  <si>
    <t>S00165C_20</t>
  </si>
  <si>
    <t>S00408S_20</t>
  </si>
  <si>
    <t>S00409S_20</t>
  </si>
  <si>
    <t>S00406S_20</t>
  </si>
  <si>
    <t>S00355E_20</t>
  </si>
  <si>
    <t>S00184S_20</t>
  </si>
  <si>
    <t>S00187S_20</t>
  </si>
  <si>
    <t>S00190S_20</t>
  </si>
  <si>
    <t>PRÉVISION DES EFFECTIFS POUR 2018-2019</t>
  </si>
  <si>
    <t>31 OCTOBRE 2018</t>
  </si>
  <si>
    <t>31 MARS 2019</t>
  </si>
  <si>
    <t>Effectif quotidien moyen 2018-19</t>
  </si>
  <si>
    <t>S00001E_18</t>
  </si>
  <si>
    <t>S00003E_18</t>
  </si>
  <si>
    <t>S00384E_18</t>
  </si>
  <si>
    <t>S00004E_18</t>
  </si>
  <si>
    <t>S00121E_18</t>
  </si>
  <si>
    <t>S00009E_18</t>
  </si>
  <si>
    <t>S00011E_18</t>
  </si>
  <si>
    <t>S00385E_18</t>
  </si>
  <si>
    <t>S00012E_18</t>
  </si>
  <si>
    <t>S00300E_18</t>
  </si>
  <si>
    <t>S00017E_18</t>
  </si>
  <si>
    <t>S00019E_18</t>
  </si>
  <si>
    <t>S00386E_18</t>
  </si>
  <si>
    <t>S00020E_18</t>
  </si>
  <si>
    <t>S00301E_18</t>
  </si>
  <si>
    <t>S00025E_18</t>
  </si>
  <si>
    <t>S00027E_18</t>
  </si>
  <si>
    <t>S00387E_18</t>
  </si>
  <si>
    <t>S00028E_18</t>
  </si>
  <si>
    <t>S00125E_18</t>
  </si>
  <si>
    <t>S00033E_18</t>
  </si>
  <si>
    <t>S00035E_18</t>
  </si>
  <si>
    <t>S00388E_18</t>
  </si>
  <si>
    <t>S00036E_18</t>
  </si>
  <si>
    <t>S00302E_18</t>
  </si>
  <si>
    <t>S00321E_18</t>
  </si>
  <si>
    <t>S00329E_18</t>
  </si>
  <si>
    <t>S00389E_18</t>
  </si>
  <si>
    <t>S00323E_18</t>
  </si>
  <si>
    <t>S00324E_18</t>
  </si>
  <si>
    <t>S00041S_18</t>
  </si>
  <si>
    <t>S00042S_18</t>
  </si>
  <si>
    <t>S00390S_18</t>
  </si>
  <si>
    <t>S00400S_18</t>
  </si>
  <si>
    <t>S00043S_18</t>
  </si>
  <si>
    <t>S00402S_18</t>
  </si>
  <si>
    <t>S00140S_18</t>
  </si>
  <si>
    <t>S00404S_18</t>
  </si>
  <si>
    <t>S00047S_18</t>
  </si>
  <si>
    <t>S00048S_18</t>
  </si>
  <si>
    <t>S00391S_18</t>
  </si>
  <si>
    <t>S00049S_18</t>
  </si>
  <si>
    <t>S00168S_18</t>
  </si>
  <si>
    <t>S00005E_18</t>
  </si>
  <si>
    <t>S00007E_18</t>
  </si>
  <si>
    <t>S00392E_18</t>
  </si>
  <si>
    <t>S00008E_18</t>
  </si>
  <si>
    <t>S00129E_18</t>
  </si>
  <si>
    <t>S00013E_18</t>
  </si>
  <si>
    <t>S00015E_18</t>
  </si>
  <si>
    <t>S00393E_18</t>
  </si>
  <si>
    <t>S00016E_18</t>
  </si>
  <si>
    <t>S00303E_18</t>
  </si>
  <si>
    <t>S00021E_18</t>
  </si>
  <si>
    <t>S00023E_18</t>
  </si>
  <si>
    <t>S00394E_18</t>
  </si>
  <si>
    <t>S00024E_18</t>
  </si>
  <si>
    <t>S00304E_18</t>
  </si>
  <si>
    <t>S00029E_18</t>
  </si>
  <si>
    <t>S00031E_18</t>
  </si>
  <si>
    <t>S00395E_18</t>
  </si>
  <si>
    <t>S00032E_18</t>
  </si>
  <si>
    <t>S00133E_18</t>
  </si>
  <si>
    <t>S00037E_18</t>
  </si>
  <si>
    <t>S00039E_18</t>
  </si>
  <si>
    <t>S00396E_18</t>
  </si>
  <si>
    <t>S00040E_18</t>
  </si>
  <si>
    <t>S00305E_18</t>
  </si>
  <si>
    <t>S00325E_18</t>
  </si>
  <si>
    <t>S00327E_18</t>
  </si>
  <si>
    <t>S00397E_18</t>
  </si>
  <si>
    <t>S00328E_18</t>
  </si>
  <si>
    <t>S00330E_18</t>
  </si>
  <si>
    <t>S00044S_18</t>
  </si>
  <si>
    <t>S00045S_18</t>
  </si>
  <si>
    <t>S00398S_18</t>
  </si>
  <si>
    <t>S00401S_18</t>
  </si>
  <si>
    <t>S00046S_18</t>
  </si>
  <si>
    <t>S00403S_18</t>
  </si>
  <si>
    <t>S00148S_18</t>
  </si>
  <si>
    <t>S00405S_18</t>
  </si>
  <si>
    <t>S00050S_18</t>
  </si>
  <si>
    <t>S00051S_18</t>
  </si>
  <si>
    <t>S00399S_18</t>
  </si>
  <si>
    <t>S00052S_18</t>
  </si>
  <si>
    <t>S00176S_18</t>
  </si>
  <si>
    <t>M00001_17</t>
  </si>
  <si>
    <t>M00002_17</t>
  </si>
  <si>
    <t>M00003_17</t>
  </si>
  <si>
    <t>S00001E_17</t>
  </si>
  <si>
    <t>S00003E_17</t>
  </si>
  <si>
    <t>S00384E_17</t>
  </si>
  <si>
    <t>S00004E_17</t>
  </si>
  <si>
    <t>S00121E_17</t>
  </si>
  <si>
    <t>S00009E_17</t>
  </si>
  <si>
    <t>S00011E_17</t>
  </si>
  <si>
    <t>S00385E_17</t>
  </si>
  <si>
    <t>S00012E_17</t>
  </si>
  <si>
    <t>S00300E_17</t>
  </si>
  <si>
    <t>S00017E_17</t>
  </si>
  <si>
    <t>S00019E_17</t>
  </si>
  <si>
    <t>S00386E_17</t>
  </si>
  <si>
    <t>S00020E_17</t>
  </si>
  <si>
    <t>S00301E_17</t>
  </si>
  <si>
    <t>S00025E_17</t>
  </si>
  <si>
    <t>S00027E_17</t>
  </si>
  <si>
    <t>S00387E_17</t>
  </si>
  <si>
    <t>S00028E_17</t>
  </si>
  <si>
    <t>S00125E_17</t>
  </si>
  <si>
    <t>S00033E_17</t>
  </si>
  <si>
    <t>S00035E_17</t>
  </si>
  <si>
    <t>S00388E_17</t>
  </si>
  <si>
    <t>S00036E_17</t>
  </si>
  <si>
    <t>S00302E_17</t>
  </si>
  <si>
    <t>S00321E_17</t>
  </si>
  <si>
    <t>S00329E_17</t>
  </si>
  <si>
    <t>S00389E_17</t>
  </si>
  <si>
    <t>S00323E_17</t>
  </si>
  <si>
    <t>S00324E_17</t>
  </si>
  <si>
    <t>S00041S_17</t>
  </si>
  <si>
    <t>S00042S_17</t>
  </si>
  <si>
    <t>S00390S_17</t>
  </si>
  <si>
    <t>S00400S_17</t>
  </si>
  <si>
    <t>S00043S_17</t>
  </si>
  <si>
    <t>S00402S_17</t>
  </si>
  <si>
    <t>S00140S_17</t>
  </si>
  <si>
    <t>S00404S_17</t>
  </si>
  <si>
    <t>S00047S_17</t>
  </si>
  <si>
    <t>S00048S_17</t>
  </si>
  <si>
    <t>S00391S_17</t>
  </si>
  <si>
    <t>S00049S_17</t>
  </si>
  <si>
    <t>S00168S_17</t>
  </si>
  <si>
    <t>S00005E_17</t>
  </si>
  <si>
    <t>S00007E_17</t>
  </si>
  <si>
    <t>S00392E_17</t>
  </si>
  <si>
    <t>S00008E_17</t>
  </si>
  <si>
    <t>S00129E_17</t>
  </si>
  <si>
    <t>S00013E_17</t>
  </si>
  <si>
    <t>S00015E_17</t>
  </si>
  <si>
    <t>S00393E_17</t>
  </si>
  <si>
    <t>S00016E_17</t>
  </si>
  <si>
    <t>S00303E_17</t>
  </si>
  <si>
    <t>S00021E_17</t>
  </si>
  <si>
    <t>S00023E_17</t>
  </si>
  <si>
    <t>S00394E_17</t>
  </si>
  <si>
    <t>S00024E_17</t>
  </si>
  <si>
    <t>S00304E_17</t>
  </si>
  <si>
    <t>S00029E_17</t>
  </si>
  <si>
    <t>S00031E_17</t>
  </si>
  <si>
    <t>S00395E_17</t>
  </si>
  <si>
    <t>S00032E_17</t>
  </si>
  <si>
    <t>S00133E_17</t>
  </si>
  <si>
    <t>S00037E_17</t>
  </si>
  <si>
    <t>S00039E_17</t>
  </si>
  <si>
    <t>S00396E_17</t>
  </si>
  <si>
    <t>S00040E_17</t>
  </si>
  <si>
    <t>S00305E_17</t>
  </si>
  <si>
    <t>S00325E_17</t>
  </si>
  <si>
    <t>S00327E_17</t>
  </si>
  <si>
    <t>S00397E_17</t>
  </si>
  <si>
    <t>S00328E_17</t>
  </si>
  <si>
    <t>S00330E_17</t>
  </si>
  <si>
    <t>S00044S_17</t>
  </si>
  <si>
    <t>S00045S_17</t>
  </si>
  <si>
    <t>S00398S_17</t>
  </si>
  <si>
    <t>S00401S_17</t>
  </si>
  <si>
    <t>S00046S_17</t>
  </si>
  <si>
    <t>S00403S_17</t>
  </si>
  <si>
    <t>S00148S_17</t>
  </si>
  <si>
    <t>S00405S_17</t>
  </si>
  <si>
    <t>S00050S_17</t>
  </si>
  <si>
    <t>S00051S_17</t>
  </si>
  <si>
    <t>S00399S_17</t>
  </si>
  <si>
    <t>S00052S_17</t>
  </si>
  <si>
    <t>S00176S_17</t>
  </si>
  <si>
    <t>PRÉVISION DES EFFECTIFS POUR 2017-2018</t>
  </si>
  <si>
    <t>31 OCTOBRE 2017</t>
  </si>
  <si>
    <t>31 MARS 2018</t>
  </si>
  <si>
    <t>Effectif quotidien moyen 2017-18</t>
  </si>
  <si>
    <t>** Les effectifs de 2017-2018 devraient refléter les chiffres qui vont être présentés dans les Prévisions budgétaires révisées de 2017-2018.</t>
  </si>
  <si>
    <t>Algoma District School Board</t>
  </si>
  <si>
    <t>Algonquin and Lakeshore Catholic District School Board</t>
  </si>
  <si>
    <t>Avon Maitland District School Board</t>
  </si>
  <si>
    <t>Bluewater District School Board</t>
  </si>
  <si>
    <t>Brant Haldimand Norfolk Catholic District School Board</t>
  </si>
  <si>
    <t>Bruce-Grey Catholic District School Board</t>
  </si>
  <si>
    <t>Catholic District School Board of Eastern Ontario</t>
  </si>
  <si>
    <t>Conseil scolaire Viamonde</t>
  </si>
  <si>
    <t>Conseil scolaire catholique MonAvenir</t>
  </si>
  <si>
    <t>Conseil scolaire de district catholique de l'Est ontarien</t>
  </si>
  <si>
    <t>Conseil scolaire de district catholique des Aurores boréales</t>
  </si>
  <si>
    <t>Conseil scolaire de district catholique des Grandes Rivières</t>
  </si>
  <si>
    <t>Conseil scolaire de district catholique du Centre-Est de l'Ontario</t>
  </si>
  <si>
    <t>Conseil scolaire de district catholique du Nouvel-Ontario</t>
  </si>
  <si>
    <t>Conseil scolaire de district catholique Franco-Nord</t>
  </si>
  <si>
    <t>Conseil scolaire catholique Providence</t>
  </si>
  <si>
    <t>Conseil des écoles publiques de l'Est de l'Ontario</t>
  </si>
  <si>
    <t>Conseil scolaire public du Grand Nord de l’Ontario</t>
  </si>
  <si>
    <t>Conseil scolaire de district du Nord-Est de l'Ontario</t>
  </si>
  <si>
    <t>District School Board of Niagara</t>
  </si>
  <si>
    <t>District School Board Ontario North East</t>
  </si>
  <si>
    <t>Dufferin-Peel Catholic District School Board</t>
  </si>
  <si>
    <t>Durham Catholic District School Board</t>
  </si>
  <si>
    <t>Durham District School Board</t>
  </si>
  <si>
    <t>Grand Erie District School Board</t>
  </si>
  <si>
    <t>Greater Essex County District School Board</t>
  </si>
  <si>
    <t>Halton Catholic District School Board</t>
  </si>
  <si>
    <t>Halton District School Board</t>
  </si>
  <si>
    <t>Hamilton-Wentworth Catholic District School Board</t>
  </si>
  <si>
    <t>Hamilton-Wentworth District School Board</t>
  </si>
  <si>
    <t>Hastings and Prince Edward District School Board</t>
  </si>
  <si>
    <t>Huron Perth Catholic District School Board</t>
  </si>
  <si>
    <t>Huron-Superior Catholic District School Board</t>
  </si>
  <si>
    <t>Kawartha Pine Ridge District School Board</t>
  </si>
  <si>
    <t>Keewatin-Patricia District School Board</t>
  </si>
  <si>
    <t>Kenora Catholic District School Board</t>
  </si>
  <si>
    <t>Lakehead District School Board</t>
  </si>
  <si>
    <t>Lambton Kent District School Board</t>
  </si>
  <si>
    <t>Limestone District School Board</t>
  </si>
  <si>
    <t>Near North District School Board</t>
  </si>
  <si>
    <t>Niagara Catholic District School Board</t>
  </si>
  <si>
    <t>Nipissing-Parry Sound Catholic District School Board</t>
  </si>
  <si>
    <t>Northeastern Catholic District School Board</t>
  </si>
  <si>
    <t>Northwest Catholic District School Board</t>
  </si>
  <si>
    <t>Ottawa Catholic District School Board</t>
  </si>
  <si>
    <t>Ottawa-Carleton District School Board</t>
  </si>
  <si>
    <t>Peel District School Board</t>
  </si>
  <si>
    <t>Peterborough Victoria Northumberland and Clarington Catholic District School Board</t>
  </si>
  <si>
    <t>Rainbow District School Board</t>
  </si>
  <si>
    <t>Rainy River District School Board</t>
  </si>
  <si>
    <t>Renfrew County Catholic District School Board</t>
  </si>
  <si>
    <t>Renfrew County District School Board</t>
  </si>
  <si>
    <t>Simcoe County District School Board</t>
  </si>
  <si>
    <t>Simcoe Muskoka Catholic District School Board</t>
  </si>
  <si>
    <t>St. Clair Catholic District School Board</t>
  </si>
  <si>
    <t>Sudbury Catholic District School Board</t>
  </si>
  <si>
    <t>Superior North Catholic District School Board</t>
  </si>
  <si>
    <t>Superior-Greenstone District School Board</t>
  </si>
  <si>
    <t>Thames Valley District School Board</t>
  </si>
  <si>
    <t>Thunder Bay Catholic District School Board</t>
  </si>
  <si>
    <t>Toronto Catholic District School Board</t>
  </si>
  <si>
    <t>Toronto District School Board</t>
  </si>
  <si>
    <t>Trillium Lakelands District School Board</t>
  </si>
  <si>
    <t>Upper Canada District School Board</t>
  </si>
  <si>
    <t>Upper Grand District School Board</t>
  </si>
  <si>
    <t>Waterloo Catholic District School Board</t>
  </si>
  <si>
    <t>Waterloo Region District School Board</t>
  </si>
  <si>
    <t>Wellington Catholic District School Board</t>
  </si>
  <si>
    <t>Windsor-Essex Catholic District School Board</t>
  </si>
  <si>
    <t>York Catholic District School Board</t>
  </si>
  <si>
    <t>York Region District School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</si>
</sst>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
    <numFmt numFmtId="168" formatCode="0.0"/>
    <numFmt numFmtId="169"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indexed="9"/>
      <name val="Arial"/>
      <family val="2"/>
    </font>
    <font>
      <b/>
      <sz val="10"/>
      <color indexed="9"/>
      <name val="Arial"/>
      <family val="2"/>
    </font>
    <font>
      <b/>
      <sz val="14"/>
      <name val="Arial"/>
      <family val="2"/>
    </font>
    <font>
      <b/>
      <sz val="10"/>
      <name val="Arial"/>
      <family val="2"/>
    </font>
    <font>
      <b/>
      <sz val="10"/>
      <name val="Arial"/>
      <family val="2"/>
    </font>
    <font>
      <b/>
      <sz val="12"/>
      <name val="Arial"/>
      <family val="2"/>
    </font>
    <font>
      <sz val="8"/>
      <name val="Arial"/>
      <family val="2"/>
    </font>
    <font>
      <sz val="10"/>
      <name val="Arial"/>
      <family val="2"/>
    </font>
    <font>
      <sz val="8"/>
      <name val="Arial"/>
      <family val="2"/>
    </font>
    <font>
      <b/>
      <sz val="14"/>
      <name val="Arial"/>
      <family val="2"/>
    </font>
    <font>
      <b/>
      <u/>
      <sz val="12"/>
      <name val="Arial"/>
      <family val="2"/>
    </font>
    <font>
      <b/>
      <u/>
      <sz val="14"/>
      <name val="Arial"/>
      <family val="2"/>
    </font>
    <font>
      <b/>
      <sz val="11"/>
      <color indexed="12"/>
      <name val="Arial"/>
      <family val="2"/>
    </font>
    <font>
      <b/>
      <i/>
      <sz val="11"/>
      <color indexed="12"/>
      <name val="Arial"/>
      <family val="2"/>
    </font>
    <font>
      <b/>
      <sz val="16"/>
      <name val="Arial"/>
      <family val="2"/>
    </font>
    <font>
      <b/>
      <i/>
      <sz val="10"/>
      <name val="Arial"/>
      <family val="2"/>
    </font>
    <font>
      <b/>
      <sz val="10"/>
      <color indexed="0"/>
      <name val="Tahoma"/>
      <family val="2"/>
    </font>
    <font>
      <b/>
      <sz val="10"/>
      <name val="Tahoma"/>
      <family val="2"/>
    </font>
    <font>
      <sz val="10"/>
      <color indexed="8"/>
      <name val="Arial"/>
      <family val="2"/>
    </font>
    <font>
      <sz val="11"/>
      <color indexed="8"/>
      <name val="Calibri"/>
      <family val="2"/>
    </font>
    <font>
      <sz val="11"/>
      <color indexed="9"/>
      <name val="Calibri"/>
      <family val="2"/>
    </font>
    <font>
      <b/>
      <sz val="11"/>
      <color indexed="8"/>
      <name val="Calibri"/>
      <family val="2"/>
    </font>
    <font>
      <b/>
      <sz val="18"/>
      <color indexed="62"/>
      <name val="Cambria"/>
      <family val="2"/>
    </font>
    <font>
      <sz val="10"/>
      <name val="Tahoma"/>
      <family val="2"/>
    </font>
    <font>
      <sz val="12"/>
      <name val="Arial"/>
      <family val="2"/>
    </font>
    <font>
      <b/>
      <sz val="12"/>
      <color indexed="9"/>
      <name val="Arial"/>
      <family val="2"/>
    </font>
    <font>
      <sz val="14"/>
      <name val="Arial"/>
      <family val="2"/>
    </font>
    <font>
      <b/>
      <sz val="12"/>
      <color indexed="12"/>
      <name val="Arial"/>
      <family val="2"/>
    </font>
    <font>
      <b/>
      <i/>
      <sz val="12"/>
      <color indexed="12"/>
      <name val="Arial"/>
      <family val="2"/>
    </font>
    <font>
      <b/>
      <sz val="14"/>
      <color indexed="12"/>
      <name val="Arial"/>
      <family val="2"/>
    </font>
    <font>
      <b/>
      <i/>
      <sz val="14"/>
      <color indexed="12"/>
      <name val="Arial"/>
      <family val="2"/>
    </font>
    <font>
      <b/>
      <sz val="12"/>
      <color rgb="FF002060"/>
      <name val="Arial"/>
      <family val="2"/>
    </font>
    <font>
      <b/>
      <sz val="14"/>
      <color rgb="FF002060"/>
      <name val="Arial"/>
      <family val="2"/>
    </font>
    <font>
      <sz val="12"/>
      <color rgb="FF002060"/>
      <name val="Arial"/>
      <family val="2"/>
    </font>
    <font>
      <u/>
      <sz val="10"/>
      <color theme="10"/>
      <name val="Arial"/>
      <family val="2"/>
    </font>
    <font>
      <u/>
      <sz val="12"/>
      <color theme="10"/>
      <name val="Arial"/>
      <family val="2"/>
    </font>
    <font>
      <b/>
      <sz val="11"/>
      <name val="Arial"/>
      <family val="2"/>
    </font>
  </fonts>
  <fills count="26">
    <fill>
      <patternFill patternType="none"/>
    </fill>
    <fill>
      <patternFill patternType="gray125"/>
    </fill>
    <fill>
      <patternFill patternType="solid">
        <fgColor indexed="32"/>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indexed="45"/>
      </patternFill>
    </fill>
    <fill>
      <patternFill patternType="solid">
        <fgColor indexed="49"/>
      </patternFill>
    </fill>
    <fill>
      <patternFill patternType="solid">
        <fgColor indexed="52"/>
      </patternFill>
    </fill>
    <fill>
      <patternFill patternType="solid">
        <fgColor indexed="40"/>
      </patternFill>
    </fill>
    <fill>
      <patternFill patternType="solid">
        <fgColor indexed="43"/>
      </patternFill>
    </fill>
    <fill>
      <patternFill patternType="solid">
        <fgColor indexed="24"/>
        <bgColor indexed="24"/>
      </patternFill>
    </fill>
    <fill>
      <patternFill patternType="solid">
        <fgColor indexed="31"/>
        <bgColor indexed="31"/>
      </patternFill>
    </fill>
    <fill>
      <patternFill patternType="solid">
        <fgColor indexed="44"/>
        <bgColor indexed="44"/>
      </patternFill>
    </fill>
    <fill>
      <patternFill patternType="solid">
        <fgColor indexed="22"/>
        <bgColor indexed="22"/>
      </patternFill>
    </fill>
    <fill>
      <patternFill patternType="solid">
        <fgColor indexed="55"/>
        <bgColor indexed="55"/>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837">
    <xf numFmtId="0" fontId="0" fillId="0" borderId="0"/>
    <xf numFmtId="166" fontId="4" fillId="0" borderId="0" applyFont="0" applyFill="0" applyBorder="0" applyAlignment="0" applyProtection="0"/>
    <xf numFmtId="167" fontId="5" fillId="2" borderId="1">
      <alignment horizontal="right" vertical="top"/>
    </xf>
    <xf numFmtId="169" fontId="6" fillId="2" borderId="1">
      <alignment horizontal="center" vertical="top"/>
    </xf>
    <xf numFmtId="0" fontId="7" fillId="3" borderId="0"/>
    <xf numFmtId="0" fontId="4" fillId="4" borderId="0" applyNumberFormat="0" applyFont="0" applyBorder="0" applyAlignment="0">
      <protection locked="0"/>
    </xf>
    <xf numFmtId="0" fontId="8" fillId="3" borderId="0" applyNumberFormat="0">
      <alignment horizontal="left" vertical="top"/>
    </xf>
    <xf numFmtId="0" fontId="9" fillId="3" borderId="0"/>
    <xf numFmtId="0" fontId="8" fillId="3" borderId="0">
      <alignment horizontal="right"/>
    </xf>
    <xf numFmtId="0" fontId="10" fillId="3" borderId="0">
      <alignment horizontal="left"/>
    </xf>
    <xf numFmtId="0" fontId="4" fillId="0" borderId="0"/>
    <xf numFmtId="0" fontId="8" fillId="3" borderId="0"/>
    <xf numFmtId="0" fontId="21" fillId="0" borderId="0"/>
    <xf numFmtId="0" fontId="22" fillId="13" borderId="0"/>
    <xf numFmtId="0" fontId="22" fillId="11" borderId="0"/>
    <xf numFmtId="0" fontId="22" fillId="10" borderId="0"/>
    <xf numFmtId="0" fontId="22" fillId="12" borderId="0"/>
    <xf numFmtId="9" fontId="4" fillId="0" borderId="0" applyFont="0" applyFill="0" applyBorder="0" applyAlignment="0" applyProtection="0"/>
    <xf numFmtId="0" fontId="22" fillId="14" borderId="0"/>
    <xf numFmtId="43" fontId="4" fillId="0" borderId="0" applyFont="0" applyFill="0" applyBorder="0" applyAlignment="0" applyProtection="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24" fillId="15" borderId="0" applyNumberFormat="0" applyBorder="0" applyAlignment="0" applyProtection="0"/>
    <xf numFmtId="0" fontId="24" fillId="16" borderId="0" applyNumberFormat="0" applyBorder="0" applyAlignment="0" applyProtection="0"/>
    <xf numFmtId="0" fontId="25" fillId="17"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18"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5" fillId="18"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5" fillId="21" borderId="0" applyNumberFormat="0" applyBorder="0" applyAlignment="0" applyProtection="0"/>
    <xf numFmtId="0" fontId="2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66" fontId="4" fillId="0" borderId="0" applyProtection="0">
      <protection locked="0"/>
    </xf>
    <xf numFmtId="166" fontId="4" fillId="0" borderId="0" applyProtection="0">
      <protection locked="0"/>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7" fillId="3" borderId="0"/>
    <xf numFmtId="0" fontId="8" fillId="14" borderId="0"/>
    <xf numFmtId="0" fontId="8" fillId="3" borderId="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7" fillId="0" borderId="0" applyNumberFormat="0" applyFill="0" applyBorder="0" applyAlignment="0" applyProtection="0"/>
    <xf numFmtId="0" fontId="23" fillId="0" borderId="0">
      <alignment vertical="top"/>
    </xf>
    <xf numFmtId="0" fontId="23" fillId="0" borderId="0">
      <alignment vertical="top"/>
    </xf>
    <xf numFmtId="0" fontId="23" fillId="0" borderId="0">
      <alignment vertical="top"/>
    </xf>
    <xf numFmtId="43" fontId="4" fillId="0" borderId="0" applyFont="0" applyFill="0" applyBorder="0" applyAlignment="0" applyProtection="0"/>
    <xf numFmtId="0" fontId="28" fillId="0" borderId="0"/>
    <xf numFmtId="0" fontId="8" fillId="3" borderId="0"/>
    <xf numFmtId="0" fontId="3" fillId="0" borderId="0"/>
    <xf numFmtId="0" fontId="4" fillId="0" borderId="0"/>
    <xf numFmtId="166" fontId="4" fillId="0" borderId="0" applyFont="0" applyFill="0" applyBorder="0" applyAlignment="0" applyProtection="0"/>
    <xf numFmtId="0" fontId="4" fillId="4" borderId="0" applyNumberFormat="0" applyFont="0" applyBorder="0" applyAlignment="0">
      <protection locked="0"/>
    </xf>
    <xf numFmtId="9" fontId="4" fillId="0" borderId="0" applyFont="0" applyFill="0" applyBorder="0" applyAlignment="0" applyProtection="0"/>
    <xf numFmtId="0" fontId="39" fillId="0" borderId="0" applyNumberFormat="0" applyFill="0" applyBorder="0" applyAlignment="0" applyProtection="0"/>
    <xf numFmtId="0" fontId="2" fillId="0" borderId="0"/>
    <xf numFmtId="0" fontId="1" fillId="0" borderId="0"/>
  </cellStyleXfs>
  <cellXfs count="399">
    <xf numFmtId="0" fontId="0" fillId="0" borderId="0" xfId="0"/>
    <xf numFmtId="0" fontId="0" fillId="3" borderId="0" xfId="0" applyFill="1" applyProtection="1"/>
    <xf numFmtId="0" fontId="0" fillId="3" borderId="0" xfId="0" applyFill="1" applyBorder="1" applyProtection="1"/>
    <xf numFmtId="0" fontId="0" fillId="3" borderId="0" xfId="0" applyFont="1" applyFill="1" applyAlignment="1" applyProtection="1"/>
    <xf numFmtId="0" fontId="8" fillId="3" borderId="0" xfId="0" applyFont="1" applyFill="1" applyAlignment="1" applyProtection="1">
      <alignment horizontal="left"/>
    </xf>
    <xf numFmtId="0" fontId="0" fillId="3" borderId="0" xfId="0" applyFill="1" applyProtection="1">
      <protection hidden="1"/>
    </xf>
    <xf numFmtId="0" fontId="0" fillId="5" borderId="0" xfId="0" applyFill="1" applyProtection="1"/>
    <xf numFmtId="0" fontId="0" fillId="5" borderId="0" xfId="0" applyFont="1" applyFill="1" applyAlignment="1" applyProtection="1"/>
    <xf numFmtId="37" fontId="0" fillId="5" borderId="0" xfId="0" applyNumberFormat="1" applyFont="1" applyFill="1" applyAlignment="1" applyProtection="1"/>
    <xf numFmtId="0" fontId="0" fillId="5" borderId="0" xfId="0" applyFont="1" applyFill="1" applyBorder="1" applyAlignment="1" applyProtection="1"/>
    <xf numFmtId="0" fontId="0" fillId="3" borderId="0" xfId="0" applyFill="1" applyAlignment="1" applyProtection="1">
      <alignment vertical="center"/>
    </xf>
    <xf numFmtId="0" fontId="0" fillId="3" borderId="0" xfId="0" applyFill="1" applyAlignment="1" applyProtection="1">
      <alignment horizontal="center" vertical="center"/>
    </xf>
    <xf numFmtId="0" fontId="0" fillId="0" borderId="0" xfId="0" applyProtection="1"/>
    <xf numFmtId="0" fontId="8" fillId="5" borderId="0" xfId="0" applyFont="1" applyFill="1" applyAlignment="1" applyProtection="1">
      <alignment horizontal="left"/>
    </xf>
    <xf numFmtId="0" fontId="0" fillId="5" borderId="0" xfId="0" applyFill="1" applyAlignment="1" applyProtection="1"/>
    <xf numFmtId="0" fontId="4" fillId="3" borderId="0" xfId="0" applyFont="1" applyFill="1" applyAlignment="1" applyProtection="1">
      <alignment horizontal="left" indent="1"/>
    </xf>
    <xf numFmtId="0" fontId="8" fillId="3" borderId="0" xfId="10" applyFont="1" applyFill="1" applyAlignment="1" applyProtection="1">
      <alignment horizontal="left"/>
    </xf>
    <xf numFmtId="37" fontId="0" fillId="5" borderId="0" xfId="0" applyNumberFormat="1" applyFont="1" applyFill="1" applyBorder="1" applyAlignment="1" applyProtection="1"/>
    <xf numFmtId="0" fontId="0" fillId="7" borderId="0" xfId="0" applyFill="1" applyProtection="1"/>
    <xf numFmtId="0" fontId="0" fillId="0" borderId="0" xfId="0" applyAlignment="1" applyProtection="1">
      <alignment vertical="center"/>
    </xf>
    <xf numFmtId="0" fontId="4" fillId="0" borderId="0" xfId="0" applyFont="1" applyProtection="1"/>
    <xf numFmtId="39" fontId="12" fillId="0" borderId="1" xfId="0" applyNumberFormat="1" applyFont="1" applyFill="1" applyBorder="1" applyAlignment="1" applyProtection="1">
      <alignment vertical="center"/>
      <protection locked="0"/>
    </xf>
    <xf numFmtId="39" fontId="12" fillId="8" borderId="1" xfId="0" applyNumberFormat="1" applyFont="1" applyFill="1" applyBorder="1" applyAlignment="1" applyProtection="1">
      <alignment vertical="center"/>
      <protection locked="0"/>
    </xf>
    <xf numFmtId="4" fontId="9" fillId="0" borderId="0" xfId="0" applyNumberFormat="1" applyFont="1" applyAlignment="1" applyProtection="1">
      <alignment horizontal="center"/>
    </xf>
    <xf numFmtId="0" fontId="9" fillId="0" borderId="0" xfId="0" applyFont="1" applyAlignment="1" applyProtection="1"/>
    <xf numFmtId="4" fontId="9" fillId="0" borderId="0" xfId="0" applyNumberFormat="1" applyFont="1" applyAlignment="1" applyProtection="1">
      <alignment horizontal="right"/>
    </xf>
    <xf numFmtId="4" fontId="9" fillId="0" borderId="0" xfId="0" applyNumberFormat="1" applyFont="1" applyAlignment="1" applyProtection="1"/>
    <xf numFmtId="0" fontId="0" fillId="0" borderId="0" xfId="0" applyNumberFormat="1" applyAlignment="1" applyProtection="1">
      <alignment horizontal="center"/>
    </xf>
    <xf numFmtId="0" fontId="0" fillId="0" borderId="0" xfId="0" applyNumberFormat="1" applyProtection="1"/>
    <xf numFmtId="4" fontId="0" fillId="0" borderId="0" xfId="0" applyNumberFormat="1" applyProtection="1"/>
    <xf numFmtId="0" fontId="0" fillId="0" borderId="0" xfId="0" applyBorder="1" applyProtection="1"/>
    <xf numFmtId="0" fontId="19" fillId="0" borderId="10" xfId="0" applyFont="1" applyBorder="1" applyProtection="1"/>
    <xf numFmtId="0" fontId="19" fillId="0" borderId="11" xfId="0" applyFont="1" applyBorder="1" applyProtection="1"/>
    <xf numFmtId="4" fontId="4" fillId="0" borderId="0" xfId="0" applyNumberFormat="1" applyFont="1" applyProtection="1"/>
    <xf numFmtId="0" fontId="4" fillId="3" borderId="0" xfId="10" applyFill="1" applyProtection="1"/>
    <xf numFmtId="0" fontId="4" fillId="0" borderId="0" xfId="10" applyProtection="1"/>
    <xf numFmtId="0" fontId="4" fillId="3" borderId="0" xfId="10" applyFill="1" applyAlignment="1" applyProtection="1">
      <alignment vertical="center"/>
    </xf>
    <xf numFmtId="0" fontId="4" fillId="0" borderId="0" xfId="10" applyAlignment="1" applyProtection="1">
      <alignment vertical="center"/>
    </xf>
    <xf numFmtId="0" fontId="4" fillId="5" borderId="0" xfId="10" applyFont="1" applyFill="1" applyAlignment="1" applyProtection="1"/>
    <xf numFmtId="37" fontId="4" fillId="5" borderId="0" xfId="10" applyNumberFormat="1" applyFont="1" applyFill="1" applyAlignment="1" applyProtection="1"/>
    <xf numFmtId="0" fontId="4" fillId="5" borderId="0" xfId="10" applyFill="1" applyProtection="1"/>
    <xf numFmtId="0" fontId="4" fillId="5" borderId="0" xfId="10" applyFont="1" applyFill="1" applyBorder="1" applyAlignment="1" applyProtection="1"/>
    <xf numFmtId="0" fontId="4" fillId="3" borderId="0" xfId="10" applyFill="1" applyBorder="1" applyProtection="1"/>
    <xf numFmtId="37" fontId="4" fillId="5" borderId="0" xfId="10" applyNumberFormat="1" applyFont="1" applyFill="1" applyBorder="1" applyAlignment="1" applyProtection="1"/>
    <xf numFmtId="0" fontId="4" fillId="7" borderId="0" xfId="10" applyFill="1" applyProtection="1"/>
    <xf numFmtId="0" fontId="4" fillId="3" borderId="0" xfId="10" applyFill="1" applyAlignment="1" applyProtection="1">
      <alignment horizontal="center" vertical="center"/>
    </xf>
    <xf numFmtId="0" fontId="4" fillId="0" borderId="0" xfId="10" applyFont="1" applyProtection="1"/>
    <xf numFmtId="0" fontId="0" fillId="0" borderId="0" xfId="0" applyFill="1" applyProtection="1"/>
    <xf numFmtId="0" fontId="0" fillId="0" borderId="0" xfId="0" applyFill="1" applyAlignment="1" applyProtection="1">
      <alignment vertical="center"/>
    </xf>
    <xf numFmtId="0" fontId="7" fillId="0" borderId="1" xfId="5" applyNumberFormat="1" applyFont="1" applyFill="1" applyBorder="1" applyAlignment="1" applyProtection="1">
      <alignment horizontal="center"/>
      <protection locked="0"/>
    </xf>
    <xf numFmtId="37" fontId="29" fillId="0" borderId="1" xfId="5" applyNumberFormat="1" applyFont="1" applyFill="1" applyBorder="1" applyAlignment="1" applyProtection="1">
      <alignment vertical="center"/>
      <protection locked="0"/>
    </xf>
    <xf numFmtId="0" fontId="29" fillId="6" borderId="2" xfId="0" applyFont="1" applyFill="1" applyBorder="1" applyProtection="1">
      <protection hidden="1"/>
    </xf>
    <xf numFmtId="4" fontId="29" fillId="0" borderId="1" xfId="5" applyNumberFormat="1" applyFont="1" applyFill="1" applyBorder="1" applyAlignment="1" applyProtection="1">
      <alignment vertical="center"/>
      <protection locked="0"/>
    </xf>
    <xf numFmtId="0" fontId="29" fillId="6" borderId="9" xfId="0" applyFont="1" applyFill="1" applyBorder="1" applyProtection="1">
      <protection hidden="1"/>
    </xf>
    <xf numFmtId="0" fontId="29" fillId="6" borderId="0" xfId="0" applyFont="1" applyFill="1" applyBorder="1" applyProtection="1">
      <protection hidden="1"/>
    </xf>
    <xf numFmtId="4" fontId="29" fillId="0" borderId="4" xfId="0" applyNumberFormat="1" applyFont="1" applyFill="1" applyBorder="1" applyAlignment="1" applyProtection="1">
      <alignment vertical="center"/>
      <protection locked="0"/>
    </xf>
    <xf numFmtId="0" fontId="29" fillId="6" borderId="5" xfId="0" applyFont="1" applyFill="1" applyBorder="1" applyProtection="1">
      <protection hidden="1"/>
    </xf>
    <xf numFmtId="37" fontId="29" fillId="0" borderId="12" xfId="0" applyNumberFormat="1" applyFont="1" applyFill="1" applyBorder="1" applyAlignment="1" applyProtection="1">
      <alignment vertical="center"/>
      <protection locked="0"/>
    </xf>
    <xf numFmtId="3" fontId="29" fillId="0" borderId="12" xfId="0" applyNumberFormat="1" applyFont="1" applyFill="1" applyBorder="1" applyAlignment="1" applyProtection="1">
      <alignment vertical="center"/>
      <protection locked="0"/>
    </xf>
    <xf numFmtId="4" fontId="29" fillId="0" borderId="9" xfId="0" applyNumberFormat="1" applyFont="1" applyFill="1" applyBorder="1" applyAlignment="1" applyProtection="1">
      <alignment vertical="center"/>
      <protection locked="0"/>
    </xf>
    <xf numFmtId="4" fontId="29" fillId="0" borderId="1" xfId="0" applyNumberFormat="1" applyFont="1" applyFill="1" applyBorder="1" applyAlignment="1" applyProtection="1">
      <alignment vertical="center"/>
      <protection locked="0"/>
    </xf>
    <xf numFmtId="0" fontId="29" fillId="5" borderId="0" xfId="0" applyFont="1" applyFill="1" applyAlignment="1" applyProtection="1"/>
    <xf numFmtId="37" fontId="29" fillId="5" borderId="0" xfId="0" applyNumberFormat="1" applyFont="1" applyFill="1" applyAlignment="1" applyProtection="1"/>
    <xf numFmtId="0" fontId="29" fillId="5" borderId="0" xfId="0" applyFont="1" applyFill="1" applyProtection="1"/>
    <xf numFmtId="0" fontId="29" fillId="5" borderId="0" xfId="0" applyFont="1" applyFill="1" applyBorder="1" applyAlignment="1" applyProtection="1"/>
    <xf numFmtId="37" fontId="29" fillId="0" borderId="1" xfId="0" applyNumberFormat="1" applyFont="1" applyFill="1" applyBorder="1" applyAlignment="1" applyProtection="1">
      <alignment vertical="center"/>
      <protection locked="0"/>
    </xf>
    <xf numFmtId="3" fontId="29" fillId="0" borderId="1" xfId="0" applyNumberFormat="1" applyFont="1" applyFill="1" applyBorder="1" applyAlignment="1" applyProtection="1">
      <alignment vertical="center"/>
      <protection locked="0"/>
    </xf>
    <xf numFmtId="0" fontId="7" fillId="5" borderId="0" xfId="0" applyFont="1" applyFill="1" applyAlignment="1" applyProtection="1">
      <alignment horizontal="right"/>
    </xf>
    <xf numFmtId="0" fontId="31" fillId="5" borderId="0" xfId="0" applyFont="1" applyFill="1" applyAlignment="1" applyProtection="1"/>
    <xf numFmtId="37" fontId="31" fillId="5" borderId="0" xfId="0" applyNumberFormat="1" applyFont="1" applyFill="1" applyAlignment="1" applyProtection="1"/>
    <xf numFmtId="0" fontId="8" fillId="25" borderId="0" xfId="0" applyFont="1" applyFill="1" applyAlignment="1" applyProtection="1">
      <alignment horizontal="left"/>
    </xf>
    <xf numFmtId="0" fontId="0" fillId="25" borderId="0" xfId="0" applyFill="1" applyProtection="1"/>
    <xf numFmtId="168" fontId="8" fillId="25" borderId="0" xfId="0" applyNumberFormat="1" applyFont="1" applyFill="1" applyProtection="1">
      <protection hidden="1"/>
    </xf>
    <xf numFmtId="0" fontId="0" fillId="25" borderId="0" xfId="0" applyFill="1" applyProtection="1">
      <protection hidden="1"/>
    </xf>
    <xf numFmtId="0" fontId="9" fillId="25" borderId="0" xfId="0" applyFont="1" applyFill="1" applyAlignment="1" applyProtection="1">
      <alignment horizontal="left"/>
    </xf>
    <xf numFmtId="168" fontId="7" fillId="25" borderId="0" xfId="0" applyNumberFormat="1" applyFont="1" applyFill="1" applyAlignment="1" applyProtection="1">
      <alignment vertical="top"/>
      <protection hidden="1"/>
    </xf>
    <xf numFmtId="0" fontId="7" fillId="25" borderId="0" xfId="0" applyFont="1" applyFill="1" applyAlignment="1" applyProtection="1">
      <alignment horizontal="left"/>
      <protection hidden="1"/>
    </xf>
    <xf numFmtId="0" fontId="10" fillId="25" borderId="0" xfId="0" applyFont="1" applyFill="1" applyAlignment="1" applyProtection="1">
      <alignment horizontal="left"/>
    </xf>
    <xf numFmtId="0" fontId="0" fillId="25" borderId="0" xfId="0" applyFill="1" applyBorder="1" applyProtection="1"/>
    <xf numFmtId="0" fontId="10" fillId="25" borderId="0" xfId="0" applyFont="1" applyFill="1" applyAlignment="1" applyProtection="1">
      <alignment horizontal="left"/>
      <protection hidden="1"/>
    </xf>
    <xf numFmtId="0" fontId="7" fillId="25" borderId="0" xfId="5" applyNumberFormat="1" applyFont="1" applyFill="1" applyBorder="1" applyAlignment="1" applyProtection="1">
      <protection locked="0"/>
    </xf>
    <xf numFmtId="0" fontId="17" fillId="25" borderId="0" xfId="0" applyFont="1" applyFill="1" applyAlignment="1" applyProtection="1">
      <alignment horizontal="left"/>
    </xf>
    <xf numFmtId="0" fontId="10" fillId="25" borderId="0" xfId="5" applyNumberFormat="1" applyFont="1" applyFill="1" applyBorder="1" applyAlignment="1" applyProtection="1"/>
    <xf numFmtId="1" fontId="10" fillId="25" borderId="1" xfId="5" applyNumberFormat="1" applyFont="1" applyFill="1" applyBorder="1" applyAlignment="1" applyProtection="1">
      <alignment horizontal="center"/>
    </xf>
    <xf numFmtId="1" fontId="10" fillId="25" borderId="0" xfId="5" applyNumberFormat="1" applyFont="1" applyFill="1" applyBorder="1" applyAlignment="1" applyProtection="1"/>
    <xf numFmtId="0" fontId="8" fillId="25" borderId="0" xfId="0" applyFont="1" applyFill="1" applyAlignment="1" applyProtection="1">
      <alignment horizontal="left"/>
      <protection hidden="1"/>
    </xf>
    <xf numFmtId="0" fontId="0" fillId="25" borderId="0" xfId="0" applyFill="1" applyBorder="1" applyProtection="1">
      <protection hidden="1"/>
    </xf>
    <xf numFmtId="0" fontId="29" fillId="25" borderId="0" xfId="0" applyFont="1" applyFill="1" applyAlignment="1" applyProtection="1"/>
    <xf numFmtId="0" fontId="0" fillId="25" borderId="0" xfId="0" applyFill="1" applyAlignment="1" applyProtection="1"/>
    <xf numFmtId="0" fontId="8" fillId="25" borderId="0" xfId="10" applyFont="1" applyFill="1" applyAlignment="1" applyProtection="1">
      <alignment horizontal="left"/>
    </xf>
    <xf numFmtId="168" fontId="16" fillId="25" borderId="0" xfId="10" applyNumberFormat="1" applyFont="1" applyFill="1" applyProtection="1"/>
    <xf numFmtId="0" fontId="4" fillId="25" borderId="0" xfId="10" applyFont="1" applyFill="1" applyProtection="1"/>
    <xf numFmtId="0" fontId="4" fillId="25" borderId="0" xfId="10" applyFont="1" applyFill="1" applyAlignment="1" applyProtection="1"/>
    <xf numFmtId="0" fontId="10" fillId="25" borderId="0" xfId="0" applyFont="1" applyFill="1" applyProtection="1"/>
    <xf numFmtId="0" fontId="34" fillId="25" borderId="0" xfId="0" applyFont="1" applyFill="1" applyAlignment="1" applyProtection="1">
      <alignment horizontal="left"/>
    </xf>
    <xf numFmtId="0" fontId="31" fillId="25" borderId="0" xfId="0" applyFont="1" applyFill="1" applyBorder="1" applyProtection="1"/>
    <xf numFmtId="0" fontId="31" fillId="25" borderId="0" xfId="0" applyFont="1" applyFill="1" applyProtection="1"/>
    <xf numFmtId="0" fontId="35" fillId="25" borderId="0" xfId="0" applyFont="1" applyFill="1" applyAlignment="1" applyProtection="1">
      <alignment horizontal="left"/>
      <protection hidden="1"/>
    </xf>
    <xf numFmtId="0" fontId="7" fillId="25" borderId="0" xfId="5" applyNumberFormat="1" applyFont="1" applyFill="1" applyBorder="1" applyAlignment="1" applyProtection="1"/>
    <xf numFmtId="0" fontId="7" fillId="25" borderId="0" xfId="0" applyFont="1" applyFill="1" applyAlignment="1" applyProtection="1">
      <alignment horizontal="left"/>
    </xf>
    <xf numFmtId="0" fontId="31" fillId="25" borderId="0" xfId="0" applyFont="1" applyFill="1" applyProtection="1">
      <protection hidden="1"/>
    </xf>
    <xf numFmtId="1" fontId="7" fillId="25" borderId="0" xfId="5" applyNumberFormat="1" applyFont="1" applyFill="1" applyBorder="1" applyAlignment="1" applyProtection="1"/>
    <xf numFmtId="0" fontId="31" fillId="25" borderId="0" xfId="0" applyFont="1" applyFill="1" applyAlignment="1" applyProtection="1"/>
    <xf numFmtId="0" fontId="10" fillId="25" borderId="0" xfId="10" applyFont="1" applyFill="1" applyAlignment="1" applyProtection="1">
      <alignment horizontal="left"/>
    </xf>
    <xf numFmtId="0" fontId="20" fillId="25" borderId="0" xfId="10" applyFont="1" applyFill="1" applyAlignment="1" applyProtection="1"/>
    <xf numFmtId="168" fontId="16" fillId="25" borderId="0" xfId="0" applyNumberFormat="1" applyFont="1" applyFill="1" applyProtection="1">
      <protection hidden="1"/>
    </xf>
    <xf numFmtId="0" fontId="14" fillId="25" borderId="0" xfId="0" applyFont="1" applyFill="1" applyAlignment="1" applyProtection="1">
      <alignment horizontal="left"/>
      <protection hidden="1"/>
    </xf>
    <xf numFmtId="168" fontId="7" fillId="25" borderId="0" xfId="0" applyNumberFormat="1" applyFont="1" applyFill="1" applyProtection="1">
      <protection hidden="1"/>
    </xf>
    <xf numFmtId="0" fontId="8" fillId="25" borderId="0" xfId="0" applyFont="1" applyFill="1" applyAlignment="1" applyProtection="1">
      <alignment horizontal="left" vertical="center"/>
    </xf>
    <xf numFmtId="0" fontId="0" fillId="25" borderId="0" xfId="0" applyFill="1" applyAlignment="1" applyProtection="1">
      <alignment vertical="center"/>
    </xf>
    <xf numFmtId="0" fontId="7" fillId="25" borderId="0" xfId="0" applyFont="1" applyFill="1" applyAlignment="1" applyProtection="1">
      <alignment horizontal="left" vertical="center"/>
      <protection hidden="1"/>
    </xf>
    <xf numFmtId="166" fontId="7" fillId="25" borderId="0" xfId="1" applyFont="1" applyFill="1" applyAlignment="1" applyProtection="1">
      <alignment vertical="center"/>
      <protection hidden="1"/>
    </xf>
    <xf numFmtId="0" fontId="31" fillId="25" borderId="0" xfId="0" applyFont="1" applyFill="1" applyAlignment="1" applyProtection="1">
      <alignment vertical="center"/>
    </xf>
    <xf numFmtId="0" fontId="31" fillId="25" borderId="0" xfId="0" applyFont="1" applyFill="1" applyAlignment="1" applyProtection="1">
      <alignment horizontal="left" indent="1"/>
    </xf>
    <xf numFmtId="0" fontId="7" fillId="25" borderId="0" xfId="0" applyFont="1" applyFill="1" applyAlignment="1" applyProtection="1">
      <alignment horizontal="left" vertical="top"/>
    </xf>
    <xf numFmtId="0" fontId="31" fillId="25" borderId="0" xfId="0" applyFont="1" applyFill="1" applyAlignment="1" applyProtection="1">
      <alignment horizontal="left" vertical="top" indent="1"/>
    </xf>
    <xf numFmtId="0" fontId="7" fillId="25" borderId="0" xfId="0" applyFont="1" applyFill="1" applyBorder="1" applyAlignment="1" applyProtection="1">
      <alignment horizontal="left"/>
    </xf>
    <xf numFmtId="166" fontId="7" fillId="25" borderId="0" xfId="1" applyFont="1" applyFill="1" applyAlignment="1" applyProtection="1">
      <protection hidden="1"/>
    </xf>
    <xf numFmtId="0" fontId="10" fillId="25" borderId="8" xfId="0" applyFont="1" applyFill="1" applyBorder="1" applyAlignment="1" applyProtection="1">
      <protection hidden="1"/>
    </xf>
    <xf numFmtId="0" fontId="10" fillId="25" borderId="3" xfId="0" applyFont="1" applyFill="1" applyBorder="1" applyAlignment="1" applyProtection="1">
      <protection hidden="1"/>
    </xf>
    <xf numFmtId="0" fontId="10" fillId="25" borderId="4" xfId="0" applyFont="1" applyFill="1" applyBorder="1" applyAlignment="1" applyProtection="1">
      <protection hidden="1"/>
    </xf>
    <xf numFmtId="0" fontId="29" fillId="25" borderId="7" xfId="0" applyFont="1" applyFill="1" applyBorder="1" applyAlignment="1" applyProtection="1">
      <alignment horizontal="center"/>
    </xf>
    <xf numFmtId="0" fontId="29" fillId="25" borderId="3" xfId="0" applyFont="1" applyFill="1" applyBorder="1" applyAlignment="1" applyProtection="1">
      <alignment horizontal="center"/>
    </xf>
    <xf numFmtId="37" fontId="10" fillId="25" borderId="8" xfId="0" applyNumberFormat="1" applyFont="1" applyFill="1" applyBorder="1" applyAlignment="1" applyProtection="1">
      <alignment vertical="center" wrapText="1"/>
    </xf>
    <xf numFmtId="37" fontId="10" fillId="25" borderId="4" xfId="0" applyNumberFormat="1" applyFont="1" applyFill="1" applyBorder="1" applyAlignment="1" applyProtection="1">
      <alignment vertical="center" wrapText="1"/>
    </xf>
    <xf numFmtId="0" fontId="10" fillId="25" borderId="8" xfId="0" applyFont="1" applyFill="1" applyBorder="1" applyAlignment="1" applyProtection="1">
      <alignment vertical="center" wrapText="1"/>
    </xf>
    <xf numFmtId="0" fontId="10" fillId="25" borderId="4" xfId="0" applyFont="1" applyFill="1" applyBorder="1" applyAlignment="1" applyProtection="1">
      <alignment vertical="center" wrapText="1"/>
    </xf>
    <xf numFmtId="0" fontId="7" fillId="25" borderId="0" xfId="0" applyFont="1" applyFill="1" applyAlignment="1" applyProtection="1">
      <alignment horizontal="left" vertical="center"/>
    </xf>
    <xf numFmtId="166" fontId="7" fillId="25" borderId="0" xfId="1" quotePrefix="1" applyFont="1" applyFill="1" applyAlignment="1" applyProtection="1">
      <alignment horizontal="left" vertical="center"/>
      <protection hidden="1"/>
    </xf>
    <xf numFmtId="2" fontId="7" fillId="25" borderId="0" xfId="0" applyNumberFormat="1" applyFont="1" applyFill="1" applyBorder="1" applyAlignment="1" applyProtection="1">
      <alignment horizontal="left"/>
    </xf>
    <xf numFmtId="0" fontId="7" fillId="25" borderId="0" xfId="0" applyFont="1" applyFill="1" applyAlignment="1" applyProtection="1">
      <alignment horizontal="right"/>
    </xf>
    <xf numFmtId="37" fontId="31" fillId="25" borderId="0" xfId="0" applyNumberFormat="1" applyFont="1" applyFill="1" applyAlignment="1" applyProtection="1"/>
    <xf numFmtId="39" fontId="31" fillId="25" borderId="0" xfId="0" applyNumberFormat="1" applyFont="1" applyFill="1" applyBorder="1" applyAlignment="1" applyProtection="1">
      <alignment horizontal="right"/>
    </xf>
    <xf numFmtId="0" fontId="0" fillId="25" borderId="0" xfId="0" applyFont="1" applyFill="1" applyBorder="1" applyAlignment="1" applyProtection="1"/>
    <xf numFmtId="37" fontId="0" fillId="25" borderId="0" xfId="0" applyNumberFormat="1" applyFont="1" applyFill="1" applyBorder="1" applyAlignment="1" applyProtection="1"/>
    <xf numFmtId="0" fontId="11" fillId="25" borderId="0" xfId="0" applyFont="1" applyFill="1" applyBorder="1" applyAlignment="1" applyProtection="1">
      <alignment vertical="top"/>
    </xf>
    <xf numFmtId="39" fontId="0" fillId="25" borderId="0" xfId="0" applyNumberFormat="1" applyFill="1" applyBorder="1" applyAlignment="1" applyProtection="1">
      <alignment horizontal="right"/>
    </xf>
    <xf numFmtId="0" fontId="11" fillId="25" borderId="0" xfId="0" applyFont="1" applyFill="1" applyBorder="1" applyAlignment="1" applyProtection="1"/>
    <xf numFmtId="4" fontId="29" fillId="25" borderId="4" xfId="0" applyNumberFormat="1" applyFont="1" applyFill="1" applyBorder="1" applyAlignment="1" applyProtection="1">
      <alignment vertical="center"/>
    </xf>
    <xf numFmtId="4" fontId="29" fillId="25" borderId="2" xfId="0" applyNumberFormat="1" applyFont="1" applyFill="1" applyBorder="1" applyAlignment="1" applyProtection="1">
      <alignment vertical="center"/>
    </xf>
    <xf numFmtId="3" fontId="29" fillId="25" borderId="0" xfId="0" applyNumberFormat="1" applyFont="1" applyFill="1" applyBorder="1" applyAlignment="1" applyProtection="1">
      <alignment horizontal="right" vertical="center"/>
    </xf>
    <xf numFmtId="4" fontId="29" fillId="25" borderId="3" xfId="0" applyNumberFormat="1" applyFont="1" applyFill="1" applyBorder="1" applyAlignment="1" applyProtection="1">
      <alignment vertical="center"/>
    </xf>
    <xf numFmtId="167" fontId="30" fillId="25" borderId="2" xfId="2" applyFont="1" applyFill="1" applyBorder="1" applyAlignment="1" applyProtection="1">
      <alignment horizontal="center" vertical="center"/>
    </xf>
    <xf numFmtId="37" fontId="29" fillId="25" borderId="2" xfId="0" applyNumberFormat="1" applyFont="1" applyFill="1" applyBorder="1" applyAlignment="1" applyProtection="1">
      <alignment vertical="center"/>
    </xf>
    <xf numFmtId="3" fontId="29" fillId="25" borderId="2" xfId="0" applyNumberFormat="1" applyFont="1" applyFill="1" applyBorder="1" applyAlignment="1" applyProtection="1">
      <alignment vertical="center"/>
    </xf>
    <xf numFmtId="0" fontId="29" fillId="25" borderId="2" xfId="0" applyFont="1" applyFill="1" applyBorder="1" applyProtection="1">
      <protection hidden="1"/>
    </xf>
    <xf numFmtId="0" fontId="29" fillId="25" borderId="0" xfId="0" applyFont="1" applyFill="1" applyBorder="1" applyAlignment="1" applyProtection="1">
      <alignment horizontal="center" vertical="center"/>
    </xf>
    <xf numFmtId="37" fontId="29" fillId="25" borderId="0" xfId="0" applyNumberFormat="1" applyFont="1" applyFill="1" applyBorder="1" applyAlignment="1" applyProtection="1">
      <alignment horizontal="right" vertical="center"/>
    </xf>
    <xf numFmtId="3" fontId="29" fillId="25" borderId="0" xfId="0" applyNumberFormat="1" applyFont="1" applyFill="1" applyBorder="1" applyAlignment="1" applyProtection="1">
      <alignment horizontal="center" vertical="center"/>
    </xf>
    <xf numFmtId="37" fontId="29" fillId="25" borderId="0" xfId="0" applyNumberFormat="1" applyFont="1" applyFill="1" applyBorder="1" applyAlignment="1" applyProtection="1">
      <alignment horizontal="center" vertical="center"/>
    </xf>
    <xf numFmtId="4" fontId="29" fillId="25" borderId="0" xfId="0" applyNumberFormat="1" applyFont="1" applyFill="1" applyBorder="1" applyAlignment="1" applyProtection="1">
      <alignment horizontal="right" vertical="center"/>
    </xf>
    <xf numFmtId="4" fontId="29" fillId="25" borderId="0" xfId="0" applyNumberFormat="1" applyFont="1" applyFill="1" applyBorder="1" applyAlignment="1" applyProtection="1">
      <alignment horizontal="center" vertical="center"/>
    </xf>
    <xf numFmtId="4" fontId="29" fillId="25" borderId="0" xfId="0" applyNumberFormat="1" applyFont="1" applyFill="1" applyBorder="1" applyAlignment="1" applyProtection="1">
      <alignment vertical="center"/>
    </xf>
    <xf numFmtId="0" fontId="29" fillId="25" borderId="6" xfId="0" applyFont="1" applyFill="1" applyBorder="1" applyProtection="1">
      <protection hidden="1"/>
    </xf>
    <xf numFmtId="0" fontId="29" fillId="25" borderId="7" xfId="0" applyFont="1" applyFill="1" applyBorder="1" applyProtection="1">
      <protection hidden="1"/>
    </xf>
    <xf numFmtId="4" fontId="29" fillId="25" borderId="9" xfId="0" applyNumberFormat="1" applyFont="1" applyFill="1" applyBorder="1" applyAlignment="1" applyProtection="1">
      <alignment vertical="center"/>
    </xf>
    <xf numFmtId="0" fontId="16" fillId="25" borderId="0" xfId="0" applyFont="1" applyFill="1" applyAlignment="1" applyProtection="1">
      <alignment vertical="center"/>
    </xf>
    <xf numFmtId="0" fontId="7" fillId="25" borderId="0" xfId="0" applyFont="1" applyFill="1" applyAlignment="1" applyProtection="1">
      <alignment horizontal="left" vertical="top" indent="1"/>
    </xf>
    <xf numFmtId="0" fontId="7" fillId="25" borderId="0" xfId="0" applyFont="1" applyFill="1" applyAlignment="1" applyProtection="1"/>
    <xf numFmtId="0" fontId="16" fillId="25" borderId="0" xfId="0" applyFont="1" applyFill="1" applyBorder="1" applyAlignment="1" applyProtection="1"/>
    <xf numFmtId="0" fontId="13" fillId="25" borderId="0" xfId="0" applyFont="1" applyFill="1" applyBorder="1" applyAlignment="1" applyProtection="1">
      <alignment horizontal="center" wrapText="1"/>
    </xf>
    <xf numFmtId="167" fontId="30" fillId="25" borderId="2" xfId="2" applyFont="1" applyFill="1" applyBorder="1" applyProtection="1">
      <alignment horizontal="right" vertical="top"/>
    </xf>
    <xf numFmtId="167" fontId="5" fillId="25" borderId="2" xfId="2" applyFill="1" applyBorder="1" applyProtection="1">
      <alignment horizontal="right" vertical="top"/>
    </xf>
    <xf numFmtId="0" fontId="0" fillId="25" borderId="0" xfId="0" applyFont="1" applyFill="1" applyBorder="1" applyAlignment="1" applyProtection="1">
      <alignment horizontal="center"/>
    </xf>
    <xf numFmtId="167" fontId="30" fillId="25" borderId="7" xfId="2" applyFont="1" applyFill="1" applyBorder="1" applyProtection="1">
      <alignment horizontal="right" vertical="top"/>
    </xf>
    <xf numFmtId="39" fontId="4" fillId="25" borderId="7" xfId="5" applyNumberFormat="1" applyFill="1" applyBorder="1" applyAlignment="1" applyProtection="1"/>
    <xf numFmtId="0" fontId="11" fillId="25" borderId="0" xfId="0" applyFont="1" applyFill="1" applyAlignment="1" applyProtection="1"/>
    <xf numFmtId="0" fontId="29" fillId="25" borderId="0" xfId="0" applyFont="1" applyFill="1" applyAlignment="1" applyProtection="1">
      <alignment horizontal="center" vertical="center"/>
    </xf>
    <xf numFmtId="0" fontId="0" fillId="25" borderId="0" xfId="0" applyFont="1" applyFill="1" applyAlignment="1" applyProtection="1"/>
    <xf numFmtId="39" fontId="12" fillId="25" borderId="1" xfId="5" applyNumberFormat="1" applyFont="1" applyFill="1" applyBorder="1" applyAlignment="1" applyProtection="1">
      <alignment vertical="center"/>
    </xf>
    <xf numFmtId="39" fontId="4" fillId="25" borderId="1" xfId="5" applyNumberFormat="1" applyFont="1" applyFill="1" applyBorder="1" applyAlignment="1" applyProtection="1">
      <alignment vertical="center"/>
    </xf>
    <xf numFmtId="39" fontId="12" fillId="25" borderId="12" xfId="5" applyNumberFormat="1" applyFont="1" applyFill="1" applyBorder="1" applyAlignment="1" applyProtection="1">
      <alignment vertical="center"/>
    </xf>
    <xf numFmtId="39" fontId="12" fillId="25" borderId="1" xfId="0" applyNumberFormat="1" applyFont="1" applyFill="1" applyBorder="1" applyAlignment="1" applyProtection="1">
      <alignment vertical="center"/>
    </xf>
    <xf numFmtId="39" fontId="12" fillId="25" borderId="4" xfId="0" applyNumberFormat="1" applyFont="1" applyFill="1" applyBorder="1" applyAlignment="1" applyProtection="1">
      <alignment vertical="center"/>
    </xf>
    <xf numFmtId="39" fontId="0" fillId="25" borderId="1" xfId="0" applyNumberFormat="1" applyFill="1" applyBorder="1" applyAlignment="1" applyProtection="1">
      <alignment vertical="center"/>
    </xf>
    <xf numFmtId="0" fontId="10" fillId="25" borderId="1" xfId="0" applyFont="1" applyFill="1" applyBorder="1" applyAlignment="1" applyProtection="1">
      <alignment horizontal="center"/>
    </xf>
    <xf numFmtId="0" fontId="10" fillId="25" borderId="1" xfId="0" applyFont="1" applyFill="1" applyBorder="1" applyAlignment="1" applyProtection="1">
      <alignment horizontal="center" wrapText="1"/>
    </xf>
    <xf numFmtId="167" fontId="37" fillId="25" borderId="1" xfId="2" applyFont="1" applyFill="1" applyBorder="1" applyAlignment="1" applyProtection="1">
      <alignment horizontal="center" vertical="center"/>
    </xf>
    <xf numFmtId="167" fontId="36" fillId="25" borderId="1" xfId="2" applyFont="1" applyFill="1" applyAlignment="1" applyProtection="1">
      <alignment horizontal="center" vertical="center"/>
    </xf>
    <xf numFmtId="167" fontId="36" fillId="25" borderId="12" xfId="2" applyFont="1" applyFill="1" applyBorder="1" applyAlignment="1" applyProtection="1">
      <alignment horizontal="center" vertical="center"/>
    </xf>
    <xf numFmtId="167" fontId="36" fillId="25" borderId="1" xfId="2" applyFont="1" applyFill="1" applyBorder="1" applyAlignment="1" applyProtection="1">
      <alignment horizontal="center" vertical="center"/>
    </xf>
    <xf numFmtId="0" fontId="4" fillId="25" borderId="0" xfId="10" applyFill="1" applyProtection="1"/>
    <xf numFmtId="0" fontId="4" fillId="25" borderId="0" xfId="10" applyFill="1" applyProtection="1">
      <protection hidden="1"/>
    </xf>
    <xf numFmtId="0" fontId="4" fillId="25" borderId="0" xfId="10" applyFill="1" applyBorder="1" applyProtection="1"/>
    <xf numFmtId="0" fontId="17" fillId="25" borderId="0" xfId="10" applyFont="1" applyFill="1" applyAlignment="1" applyProtection="1">
      <alignment horizontal="left"/>
    </xf>
    <xf numFmtId="0" fontId="18" fillId="25" borderId="0" xfId="10" applyFont="1" applyFill="1" applyAlignment="1" applyProtection="1">
      <alignment horizontal="left"/>
      <protection hidden="1"/>
    </xf>
    <xf numFmtId="0" fontId="4" fillId="25" borderId="0" xfId="10" applyFill="1" applyAlignment="1" applyProtection="1"/>
    <xf numFmtId="168" fontId="8" fillId="25" borderId="0" xfId="10" applyNumberFormat="1" applyFont="1" applyFill="1" applyProtection="1">
      <protection hidden="1"/>
    </xf>
    <xf numFmtId="168" fontId="7" fillId="25" borderId="0" xfId="10" applyNumberFormat="1" applyFont="1" applyFill="1" applyAlignment="1" applyProtection="1">
      <alignment vertical="top"/>
      <protection hidden="1"/>
    </xf>
    <xf numFmtId="0" fontId="7" fillId="25" borderId="0" xfId="10" applyFont="1" applyFill="1" applyAlignment="1" applyProtection="1">
      <alignment horizontal="left"/>
      <protection hidden="1"/>
    </xf>
    <xf numFmtId="0" fontId="8" fillId="25" borderId="0" xfId="10" applyFont="1" applyFill="1" applyAlignment="1" applyProtection="1">
      <alignment horizontal="left"/>
      <protection hidden="1"/>
    </xf>
    <xf numFmtId="0" fontId="29" fillId="25" borderId="0" xfId="10" applyFont="1" applyFill="1" applyAlignment="1" applyProtection="1"/>
    <xf numFmtId="0" fontId="10" fillId="5" borderId="0" xfId="10" applyFont="1" applyFill="1" applyAlignment="1" applyProtection="1">
      <alignment horizontal="right"/>
    </xf>
    <xf numFmtId="0" fontId="29" fillId="5" borderId="0" xfId="10" applyFont="1" applyFill="1" applyAlignment="1" applyProtection="1"/>
    <xf numFmtId="0" fontId="29" fillId="6" borderId="2" xfId="10" applyFont="1" applyFill="1" applyBorder="1" applyProtection="1">
      <protection hidden="1"/>
    </xf>
    <xf numFmtId="0" fontId="29" fillId="6" borderId="9" xfId="10" applyFont="1" applyFill="1" applyBorder="1" applyProtection="1">
      <protection hidden="1"/>
    </xf>
    <xf numFmtId="0" fontId="29" fillId="6" borderId="0" xfId="10" applyFont="1" applyFill="1" applyBorder="1" applyProtection="1">
      <protection hidden="1"/>
    </xf>
    <xf numFmtId="4" fontId="29" fillId="0" borderId="4" xfId="10" applyNumberFormat="1" applyFont="1" applyFill="1" applyBorder="1" applyAlignment="1" applyProtection="1">
      <alignment vertical="center"/>
      <protection locked="0"/>
    </xf>
    <xf numFmtId="0" fontId="29" fillId="6" borderId="5" xfId="10" applyFont="1" applyFill="1" applyBorder="1" applyProtection="1">
      <protection hidden="1"/>
    </xf>
    <xf numFmtId="37" fontId="29" fillId="0" borderId="12" xfId="10" applyNumberFormat="1" applyFont="1" applyFill="1" applyBorder="1" applyAlignment="1" applyProtection="1">
      <alignment vertical="center"/>
      <protection locked="0"/>
    </xf>
    <xf numFmtId="3" fontId="29" fillId="0" borderId="12" xfId="10" applyNumberFormat="1" applyFont="1" applyFill="1" applyBorder="1" applyAlignment="1" applyProtection="1">
      <alignment vertical="center"/>
      <protection locked="0"/>
    </xf>
    <xf numFmtId="4" fontId="29" fillId="0" borderId="9" xfId="10" applyNumberFormat="1" applyFont="1" applyFill="1" applyBorder="1" applyAlignment="1" applyProtection="1">
      <alignment vertical="center"/>
      <protection locked="0"/>
    </xf>
    <xf numFmtId="4" fontId="29" fillId="0" borderId="1" xfId="10" applyNumberFormat="1" applyFont="1" applyFill="1" applyBorder="1" applyAlignment="1" applyProtection="1">
      <alignment vertical="center"/>
      <protection locked="0"/>
    </xf>
    <xf numFmtId="37" fontId="29" fillId="5" borderId="0" xfId="10" applyNumberFormat="1" applyFont="1" applyFill="1" applyAlignment="1" applyProtection="1"/>
    <xf numFmtId="0" fontId="29" fillId="5" borderId="0" xfId="10" applyFont="1" applyFill="1" applyProtection="1"/>
    <xf numFmtId="0" fontId="29" fillId="5" borderId="0" xfId="10" applyFont="1" applyFill="1" applyBorder="1" applyAlignment="1" applyProtection="1"/>
    <xf numFmtId="37" fontId="29" fillId="0" borderId="1" xfId="10" applyNumberFormat="1" applyFont="1" applyFill="1" applyBorder="1" applyAlignment="1" applyProtection="1">
      <alignment vertical="center"/>
      <protection locked="0"/>
    </xf>
    <xf numFmtId="3" fontId="29" fillId="0" borderId="1" xfId="10" applyNumberFormat="1" applyFont="1" applyFill="1" applyBorder="1" applyAlignment="1" applyProtection="1">
      <alignment vertical="center"/>
      <protection locked="0"/>
    </xf>
    <xf numFmtId="0" fontId="10" fillId="25" borderId="0" xfId="10" applyFont="1" applyFill="1" applyAlignment="1" applyProtection="1">
      <alignment horizontal="left"/>
      <protection hidden="1"/>
    </xf>
    <xf numFmtId="168" fontId="15" fillId="25" borderId="0" xfId="10" applyNumberFormat="1" applyFont="1" applyFill="1" applyProtection="1">
      <protection hidden="1"/>
    </xf>
    <xf numFmtId="168" fontId="10" fillId="25" borderId="0" xfId="10" applyNumberFormat="1" applyFont="1" applyFill="1" applyProtection="1">
      <protection hidden="1"/>
    </xf>
    <xf numFmtId="0" fontId="10" fillId="25" borderId="0" xfId="10" applyFont="1" applyFill="1" applyAlignment="1" applyProtection="1">
      <alignment horizontal="left" vertical="center"/>
    </xf>
    <xf numFmtId="166" fontId="10" fillId="25" borderId="0" xfId="1" quotePrefix="1" applyFont="1" applyFill="1" applyAlignment="1" applyProtection="1">
      <alignment vertical="center"/>
      <protection hidden="1"/>
    </xf>
    <xf numFmtId="0" fontId="10" fillId="25" borderId="0" xfId="10" applyFont="1" applyFill="1" applyAlignment="1" applyProtection="1">
      <alignment horizontal="left" vertical="center"/>
      <protection hidden="1"/>
    </xf>
    <xf numFmtId="166" fontId="10" fillId="25" borderId="0" xfId="1" applyFont="1" applyFill="1" applyAlignment="1" applyProtection="1">
      <alignment vertical="center"/>
      <protection hidden="1"/>
    </xf>
    <xf numFmtId="0" fontId="29" fillId="25" borderId="0" xfId="10" applyFont="1" applyFill="1" applyAlignment="1" applyProtection="1">
      <alignment horizontal="left" indent="1"/>
    </xf>
    <xf numFmtId="0" fontId="10" fillId="25" borderId="0" xfId="10" applyFont="1" applyFill="1" applyAlignment="1" applyProtection="1">
      <alignment horizontal="left" vertical="top"/>
    </xf>
    <xf numFmtId="0" fontId="29" fillId="25" borderId="0" xfId="10" applyFont="1" applyFill="1" applyAlignment="1" applyProtection="1">
      <alignment horizontal="left" vertical="top" indent="1"/>
    </xf>
    <xf numFmtId="0" fontId="10" fillId="25" borderId="0" xfId="10" applyFont="1" applyFill="1" applyBorder="1" applyAlignment="1" applyProtection="1">
      <alignment horizontal="left"/>
    </xf>
    <xf numFmtId="166" fontId="10" fillId="25" borderId="0" xfId="1" applyFont="1" applyFill="1" applyAlignment="1" applyProtection="1">
      <protection hidden="1"/>
    </xf>
    <xf numFmtId="166" fontId="10" fillId="25" borderId="0" xfId="1" quotePrefix="1" applyFont="1" applyFill="1" applyAlignment="1" applyProtection="1">
      <alignment horizontal="left" vertical="center"/>
      <protection hidden="1"/>
    </xf>
    <xf numFmtId="2" fontId="10" fillId="25" borderId="0" xfId="10" applyNumberFormat="1" applyFont="1" applyFill="1" applyAlignment="1" applyProtection="1">
      <alignment horizontal="left"/>
    </xf>
    <xf numFmtId="2" fontId="10" fillId="25" borderId="0" xfId="10" applyNumberFormat="1" applyFont="1" applyFill="1" applyAlignment="1" applyProtection="1">
      <alignment horizontal="left" vertical="top"/>
    </xf>
    <xf numFmtId="2" fontId="10" fillId="25" borderId="0" xfId="10" applyNumberFormat="1" applyFont="1" applyFill="1" applyBorder="1" applyAlignment="1" applyProtection="1">
      <alignment horizontal="left"/>
    </xf>
    <xf numFmtId="0" fontId="10" fillId="25" borderId="0" xfId="10" applyFont="1" applyFill="1" applyAlignment="1" applyProtection="1">
      <alignment horizontal="right"/>
    </xf>
    <xf numFmtId="0" fontId="29" fillId="25" borderId="0" xfId="10" applyFont="1" applyFill="1" applyBorder="1" applyAlignment="1" applyProtection="1"/>
    <xf numFmtId="0" fontId="29" fillId="25" borderId="0" xfId="10" applyFont="1" applyFill="1" applyAlignment="1" applyProtection="1">
      <alignment horizontal="left" vertical="top"/>
    </xf>
    <xf numFmtId="0" fontId="15" fillId="25" borderId="0" xfId="10" applyFont="1" applyFill="1" applyAlignment="1" applyProtection="1">
      <alignment vertical="center"/>
    </xf>
    <xf numFmtId="0" fontId="10" fillId="25" borderId="0" xfId="10" applyFont="1" applyFill="1" applyAlignment="1" applyProtection="1">
      <alignment horizontal="left" vertical="top" indent="1"/>
    </xf>
    <xf numFmtId="0" fontId="10" fillId="25" borderId="0" xfId="10" applyFont="1" applyFill="1" applyAlignment="1" applyProtection="1"/>
    <xf numFmtId="0" fontId="15" fillId="25" borderId="0" xfId="10" applyFont="1" applyFill="1" applyAlignment="1" applyProtection="1"/>
    <xf numFmtId="0" fontId="29" fillId="25" borderId="0" xfId="10" applyFont="1" applyFill="1" applyProtection="1"/>
    <xf numFmtId="0" fontId="10" fillId="25" borderId="0" xfId="10" applyFont="1" applyFill="1" applyAlignment="1" applyProtection="1">
      <alignment horizontal="left" indent="1"/>
    </xf>
    <xf numFmtId="0" fontId="10" fillId="25" borderId="0" xfId="10" applyFont="1" applyFill="1" applyProtection="1"/>
    <xf numFmtId="0" fontId="4" fillId="25" borderId="0" xfId="10" applyFont="1" applyFill="1" applyAlignment="1" applyProtection="1">
      <alignment horizontal="left" indent="1"/>
    </xf>
    <xf numFmtId="0" fontId="4" fillId="25" borderId="0" xfId="10" applyFill="1" applyAlignment="1" applyProtection="1">
      <alignment vertical="center"/>
    </xf>
    <xf numFmtId="37" fontId="4" fillId="25" borderId="0" xfId="10" applyNumberFormat="1" applyFill="1" applyBorder="1" applyAlignment="1" applyProtection="1">
      <alignment horizontal="right"/>
    </xf>
    <xf numFmtId="37" fontId="4" fillId="25" borderId="0" xfId="10" applyNumberFormat="1" applyFont="1" applyFill="1" applyAlignment="1" applyProtection="1"/>
    <xf numFmtId="39" fontId="4" fillId="25" borderId="0" xfId="10" applyNumberFormat="1" applyFill="1" applyBorder="1" applyAlignment="1" applyProtection="1">
      <alignment horizontal="right"/>
    </xf>
    <xf numFmtId="0" fontId="4" fillId="25" borderId="0" xfId="10" applyFill="1" applyBorder="1" applyAlignment="1" applyProtection="1">
      <alignment horizontal="center"/>
    </xf>
    <xf numFmtId="0" fontId="4" fillId="25" borderId="0" xfId="10" applyFont="1" applyFill="1" applyAlignment="1" applyProtection="1">
      <alignment horizontal="right"/>
    </xf>
    <xf numFmtId="167" fontId="5" fillId="25" borderId="0" xfId="2" applyFill="1" applyBorder="1" applyProtection="1">
      <alignment horizontal="right" vertical="top"/>
    </xf>
    <xf numFmtId="39" fontId="4" fillId="25" borderId="0" xfId="5" applyNumberFormat="1" applyFont="1" applyFill="1" applyBorder="1" applyAlignment="1" applyProtection="1"/>
    <xf numFmtId="39" fontId="4" fillId="25" borderId="0" xfId="5" applyNumberFormat="1" applyFill="1" applyBorder="1" applyAlignment="1" applyProtection="1"/>
    <xf numFmtId="0" fontId="11" fillId="25" borderId="0" xfId="10" applyFont="1" applyFill="1" applyAlignment="1" applyProtection="1"/>
    <xf numFmtId="0" fontId="10" fillId="25" borderId="8" xfId="10" applyFont="1" applyFill="1" applyBorder="1" applyAlignment="1" applyProtection="1">
      <protection hidden="1"/>
    </xf>
    <xf numFmtId="0" fontId="10" fillId="25" borderId="3" xfId="10" applyFont="1" applyFill="1" applyBorder="1" applyAlignment="1" applyProtection="1">
      <protection hidden="1"/>
    </xf>
    <xf numFmtId="0" fontId="10" fillId="25" borderId="4" xfId="10" applyFont="1" applyFill="1" applyBorder="1" applyAlignment="1" applyProtection="1">
      <protection hidden="1"/>
    </xf>
    <xf numFmtId="4" fontId="29" fillId="25" borderId="4" xfId="10" applyNumberFormat="1" applyFont="1" applyFill="1" applyBorder="1" applyAlignment="1" applyProtection="1">
      <alignment vertical="center"/>
    </xf>
    <xf numFmtId="37" fontId="29" fillId="25" borderId="2" xfId="10" applyNumberFormat="1" applyFont="1" applyFill="1" applyBorder="1" applyAlignment="1" applyProtection="1">
      <alignment vertical="center"/>
    </xf>
    <xf numFmtId="3" fontId="29" fillId="25" borderId="2" xfId="10" applyNumberFormat="1" applyFont="1" applyFill="1" applyBorder="1" applyAlignment="1" applyProtection="1">
      <alignment vertical="center"/>
    </xf>
    <xf numFmtId="4" fontId="29" fillId="25" borderId="2" xfId="10" applyNumberFormat="1" applyFont="1" applyFill="1" applyBorder="1" applyAlignment="1" applyProtection="1">
      <alignment vertical="center"/>
    </xf>
    <xf numFmtId="0" fontId="29" fillId="25" borderId="2" xfId="10" applyFont="1" applyFill="1" applyBorder="1" applyProtection="1">
      <protection hidden="1"/>
    </xf>
    <xf numFmtId="0" fontId="29" fillId="25" borderId="0" xfId="10" applyFont="1" applyFill="1" applyBorder="1" applyAlignment="1" applyProtection="1">
      <alignment horizontal="center" vertical="center"/>
    </xf>
    <xf numFmtId="37" fontId="29" fillId="25" borderId="0" xfId="10" applyNumberFormat="1" applyFont="1" applyFill="1" applyBorder="1" applyAlignment="1" applyProtection="1">
      <alignment horizontal="right" vertical="center"/>
    </xf>
    <xf numFmtId="3" fontId="29" fillId="25" borderId="0" xfId="10" applyNumberFormat="1" applyFont="1" applyFill="1" applyBorder="1" applyAlignment="1" applyProtection="1">
      <alignment horizontal="center" vertical="center"/>
    </xf>
    <xf numFmtId="3" fontId="29" fillId="25" borderId="0" xfId="10" applyNumberFormat="1" applyFont="1" applyFill="1" applyBorder="1" applyAlignment="1" applyProtection="1">
      <alignment horizontal="right" vertical="center"/>
    </xf>
    <xf numFmtId="37" fontId="29" fillId="25" borderId="0" xfId="10" applyNumberFormat="1" applyFont="1" applyFill="1" applyBorder="1" applyAlignment="1" applyProtection="1">
      <alignment horizontal="center" vertical="center"/>
    </xf>
    <xf numFmtId="4" fontId="29" fillId="25" borderId="0" xfId="10" applyNumberFormat="1" applyFont="1" applyFill="1" applyBorder="1" applyAlignment="1" applyProtection="1">
      <alignment horizontal="right" vertical="center"/>
    </xf>
    <xf numFmtId="4" fontId="29" fillId="25" borderId="0" xfId="10" applyNumberFormat="1" applyFont="1" applyFill="1" applyBorder="1" applyAlignment="1" applyProtection="1">
      <alignment horizontal="center" vertical="center"/>
    </xf>
    <xf numFmtId="4" fontId="29" fillId="25" borderId="0" xfId="10" applyNumberFormat="1" applyFont="1" applyFill="1" applyBorder="1" applyAlignment="1" applyProtection="1">
      <alignment vertical="center"/>
    </xf>
    <xf numFmtId="4" fontId="29" fillId="25" borderId="9" xfId="10" applyNumberFormat="1" applyFont="1" applyFill="1" applyBorder="1" applyAlignment="1" applyProtection="1">
      <alignment vertical="center"/>
    </xf>
    <xf numFmtId="4" fontId="29" fillId="25" borderId="3" xfId="10" applyNumberFormat="1" applyFont="1" applyFill="1" applyBorder="1" applyAlignment="1" applyProtection="1">
      <alignment vertical="center"/>
    </xf>
    <xf numFmtId="0" fontId="29" fillId="25" borderId="7" xfId="10" applyFont="1" applyFill="1" applyBorder="1" applyProtection="1">
      <protection hidden="1"/>
    </xf>
    <xf numFmtId="0" fontId="29" fillId="25" borderId="6" xfId="10" applyFont="1" applyFill="1" applyBorder="1" applyProtection="1">
      <protection hidden="1"/>
    </xf>
    <xf numFmtId="37" fontId="10" fillId="25" borderId="8" xfId="10" applyNumberFormat="1" applyFont="1" applyFill="1" applyBorder="1" applyAlignment="1" applyProtection="1">
      <alignment vertical="center" wrapText="1"/>
    </xf>
    <xf numFmtId="37" fontId="10" fillId="25" borderId="4" xfId="10" applyNumberFormat="1" applyFont="1" applyFill="1" applyBorder="1" applyAlignment="1" applyProtection="1">
      <alignment vertical="center" wrapText="1"/>
    </xf>
    <xf numFmtId="0" fontId="10" fillId="25" borderId="8" xfId="10" applyFont="1" applyFill="1" applyBorder="1" applyAlignment="1" applyProtection="1">
      <alignment vertical="center" wrapText="1"/>
    </xf>
    <xf numFmtId="0" fontId="10" fillId="25" borderId="4" xfId="10" applyFont="1" applyFill="1" applyBorder="1" applyAlignment="1" applyProtection="1">
      <alignment vertical="center" wrapText="1"/>
    </xf>
    <xf numFmtId="0" fontId="4" fillId="25" borderId="0" xfId="10" applyFont="1" applyFill="1" applyBorder="1" applyAlignment="1" applyProtection="1"/>
    <xf numFmtId="37" fontId="4" fillId="25" borderId="0" xfId="10" applyNumberFormat="1" applyFont="1" applyFill="1" applyBorder="1" applyAlignment="1" applyProtection="1"/>
    <xf numFmtId="0" fontId="11" fillId="25" borderId="0" xfId="10" applyFont="1" applyFill="1" applyBorder="1" applyAlignment="1" applyProtection="1">
      <alignment vertical="top"/>
    </xf>
    <xf numFmtId="0" fontId="11" fillId="25" borderId="0" xfId="10" applyFont="1" applyFill="1" applyBorder="1" applyAlignment="1" applyProtection="1"/>
    <xf numFmtId="0" fontId="11" fillId="25" borderId="0" xfId="10" applyFont="1" applyFill="1" applyBorder="1" applyAlignment="1" applyProtection="1">
      <alignment horizontal="center" wrapText="1"/>
    </xf>
    <xf numFmtId="0" fontId="4" fillId="25" borderId="0" xfId="10" applyFont="1" applyFill="1" applyBorder="1" applyAlignment="1" applyProtection="1">
      <alignment horizontal="center"/>
    </xf>
    <xf numFmtId="167" fontId="5" fillId="25" borderId="7" xfId="2" applyFill="1" applyBorder="1" applyProtection="1">
      <alignment horizontal="right" vertical="top"/>
    </xf>
    <xf numFmtId="0" fontId="4" fillId="25" borderId="0" xfId="10" applyFill="1" applyAlignment="1" applyProtection="1">
      <alignment horizontal="center" vertical="center"/>
    </xf>
    <xf numFmtId="39" fontId="29" fillId="25" borderId="1" xfId="5" applyNumberFormat="1" applyFont="1" applyFill="1" applyBorder="1" applyAlignment="1" applyProtection="1">
      <alignment vertical="center"/>
    </xf>
    <xf numFmtId="39" fontId="29" fillId="25" borderId="12" xfId="5" applyNumberFormat="1" applyFont="1" applyFill="1" applyBorder="1" applyAlignment="1" applyProtection="1">
      <alignment vertical="center"/>
    </xf>
    <xf numFmtId="39" fontId="29" fillId="25" borderId="7" xfId="5" applyNumberFormat="1" applyFont="1" applyFill="1" applyBorder="1" applyAlignment="1" applyProtection="1"/>
    <xf numFmtId="39" fontId="29" fillId="25" borderId="1" xfId="10" applyNumberFormat="1" applyFont="1" applyFill="1" applyBorder="1" applyAlignment="1" applyProtection="1">
      <alignment vertical="center"/>
    </xf>
    <xf numFmtId="39" fontId="29" fillId="0" borderId="1" xfId="10" applyNumberFormat="1" applyFont="1" applyFill="1" applyBorder="1" applyAlignment="1" applyProtection="1">
      <alignment vertical="center"/>
      <protection locked="0"/>
    </xf>
    <xf numFmtId="39" fontId="29" fillId="25" borderId="4" xfId="10" applyNumberFormat="1" applyFont="1" applyFill="1" applyBorder="1" applyAlignment="1" applyProtection="1">
      <alignment vertical="center"/>
    </xf>
    <xf numFmtId="0" fontId="29" fillId="25" borderId="0" xfId="10" applyFont="1" applyFill="1" applyAlignment="1" applyProtection="1">
      <alignment horizontal="center" vertical="center"/>
    </xf>
    <xf numFmtId="0" fontId="29" fillId="25" borderId="0" xfId="10" applyFont="1" applyFill="1" applyAlignment="1" applyProtection="1">
      <alignment vertical="center"/>
    </xf>
    <xf numFmtId="0" fontId="38" fillId="25" borderId="0" xfId="10" applyFont="1" applyFill="1" applyAlignment="1" applyProtection="1">
      <alignment horizontal="center" vertical="center"/>
    </xf>
    <xf numFmtId="39" fontId="29" fillId="8" borderId="1" xfId="10" applyNumberFormat="1" applyFont="1" applyFill="1" applyBorder="1" applyAlignment="1" applyProtection="1">
      <alignment vertical="center"/>
      <protection locked="0"/>
    </xf>
    <xf numFmtId="2" fontId="10" fillId="25" borderId="0" xfId="0" applyNumberFormat="1" applyFont="1" applyFill="1" applyAlignment="1" applyProtection="1">
      <alignment horizontal="left"/>
    </xf>
    <xf numFmtId="0" fontId="29" fillId="25" borderId="0" xfId="0" applyFont="1" applyFill="1" applyAlignment="1" applyProtection="1">
      <alignment horizontal="left" indent="1"/>
    </xf>
    <xf numFmtId="0" fontId="29" fillId="25" borderId="0" xfId="0" applyFont="1" applyFill="1" applyProtection="1"/>
    <xf numFmtId="0" fontId="10" fillId="25" borderId="0" xfId="0" applyFont="1" applyFill="1" applyAlignment="1" applyProtection="1"/>
    <xf numFmtId="0" fontId="10" fillId="25" borderId="0" xfId="0" applyFont="1" applyFill="1" applyAlignment="1" applyProtection="1">
      <alignment horizontal="left" vertical="top" indent="1"/>
    </xf>
    <xf numFmtId="2" fontId="10" fillId="25" borderId="0" xfId="0" applyNumberFormat="1" applyFont="1" applyFill="1" applyAlignment="1" applyProtection="1">
      <alignment horizontal="left" vertical="top"/>
    </xf>
    <xf numFmtId="0" fontId="29" fillId="25" borderId="0" xfId="0" applyFont="1" applyFill="1" applyAlignment="1" applyProtection="1">
      <alignment horizontal="left" vertical="top" indent="1"/>
    </xf>
    <xf numFmtId="0" fontId="10" fillId="25" borderId="0" xfId="0" applyFont="1" applyFill="1" applyAlignment="1" applyProtection="1">
      <alignment horizontal="left" vertical="top"/>
    </xf>
    <xf numFmtId="0" fontId="29" fillId="25" borderId="0" xfId="0" applyFont="1" applyFill="1" applyBorder="1" applyAlignment="1" applyProtection="1"/>
    <xf numFmtId="168" fontId="16" fillId="25" borderId="0" xfId="10" applyNumberFormat="1" applyFont="1" applyFill="1" applyProtection="1">
      <protection hidden="1"/>
    </xf>
    <xf numFmtId="168" fontId="7" fillId="25" borderId="0" xfId="10" applyNumberFormat="1" applyFont="1" applyFill="1" applyProtection="1">
      <protection hidden="1"/>
    </xf>
    <xf numFmtId="0" fontId="10" fillId="25" borderId="1" xfId="5" applyNumberFormat="1" applyFont="1" applyFill="1" applyBorder="1" applyAlignment="1" applyProtection="1">
      <alignment horizontal="center"/>
    </xf>
    <xf numFmtId="168" fontId="8" fillId="25" borderId="0" xfId="0" applyNumberFormat="1" applyFont="1" applyFill="1" applyProtection="1"/>
    <xf numFmtId="168" fontId="7" fillId="25" borderId="0" xfId="0" applyNumberFormat="1" applyFont="1" applyFill="1" applyAlignment="1" applyProtection="1">
      <alignment vertical="center"/>
    </xf>
    <xf numFmtId="0" fontId="0" fillId="25" borderId="0" xfId="0" applyFont="1" applyFill="1" applyBorder="1" applyAlignment="1" applyProtection="1">
      <alignment vertical="center"/>
    </xf>
    <xf numFmtId="0" fontId="14" fillId="25" borderId="0" xfId="0" applyFont="1" applyFill="1" applyAlignment="1" applyProtection="1">
      <alignment horizontal="left" vertical="center"/>
    </xf>
    <xf numFmtId="0" fontId="29" fillId="25" borderId="0" xfId="0" applyFont="1" applyFill="1" applyAlignment="1" applyProtection="1">
      <alignment horizontal="right"/>
    </xf>
    <xf numFmtId="0" fontId="4" fillId="25" borderId="0" xfId="0" applyFont="1" applyFill="1" applyAlignment="1" applyProtection="1">
      <alignment horizontal="left" vertical="top" indent="1"/>
    </xf>
    <xf numFmtId="0" fontId="0" fillId="25" borderId="0" xfId="0" applyFill="1" applyAlignment="1" applyProtection="1">
      <alignment horizontal="left" vertical="top" indent="1"/>
    </xf>
    <xf numFmtId="0" fontId="0" fillId="25" borderId="0" xfId="0" applyFill="1" applyAlignment="1" applyProtection="1">
      <alignment horizontal="center" vertical="center"/>
    </xf>
    <xf numFmtId="39" fontId="29" fillId="0" borderId="1" xfId="5" applyNumberFormat="1" applyFont="1" applyFill="1" applyBorder="1" applyAlignment="1" applyProtection="1">
      <alignment vertical="center"/>
      <protection locked="0"/>
    </xf>
    <xf numFmtId="39" fontId="29" fillId="0" borderId="1" xfId="0" applyNumberFormat="1" applyFont="1" applyFill="1" applyBorder="1" applyAlignment="1" applyProtection="1">
      <alignment vertical="center"/>
      <protection locked="0"/>
    </xf>
    <xf numFmtId="39" fontId="29" fillId="25" borderId="1" xfId="0" applyNumberFormat="1" applyFont="1" applyFill="1" applyBorder="1" applyAlignment="1" applyProtection="1">
      <alignment vertical="center"/>
    </xf>
    <xf numFmtId="39" fontId="29" fillId="25" borderId="4" xfId="0" applyNumberFormat="1" applyFont="1" applyFill="1" applyBorder="1" applyAlignment="1" applyProtection="1">
      <alignment vertical="center"/>
    </xf>
    <xf numFmtId="0" fontId="29" fillId="25" borderId="0" xfId="0" applyFont="1" applyFill="1" applyAlignment="1" applyProtection="1">
      <alignment vertical="center"/>
    </xf>
    <xf numFmtId="39" fontId="29" fillId="8" borderId="1" xfId="0" applyNumberFormat="1" applyFont="1" applyFill="1" applyBorder="1" applyAlignment="1" applyProtection="1">
      <alignment vertical="center"/>
      <protection locked="0"/>
    </xf>
    <xf numFmtId="0" fontId="10" fillId="25" borderId="8" xfId="0" applyFont="1" applyFill="1" applyBorder="1" applyAlignment="1" applyProtection="1">
      <alignment horizontal="center"/>
    </xf>
    <xf numFmtId="0" fontId="10" fillId="25" borderId="8" xfId="0" applyFont="1" applyFill="1" applyBorder="1" applyAlignment="1" applyProtection="1">
      <alignment horizontal="center" wrapText="1"/>
    </xf>
    <xf numFmtId="0" fontId="9" fillId="25" borderId="6" xfId="0" applyFont="1" applyFill="1" applyBorder="1" applyAlignment="1" applyProtection="1">
      <alignment wrapText="1"/>
    </xf>
    <xf numFmtId="0" fontId="9" fillId="25" borderId="7" xfId="0" applyFont="1" applyFill="1" applyBorder="1" applyAlignment="1" applyProtection="1"/>
    <xf numFmtId="0" fontId="8" fillId="25" borderId="8" xfId="0" applyFont="1" applyFill="1" applyBorder="1" applyAlignment="1" applyProtection="1">
      <alignment horizontal="center"/>
    </xf>
    <xf numFmtId="0" fontId="9" fillId="25" borderId="8" xfId="0" applyFont="1" applyFill="1" applyBorder="1" applyAlignment="1" applyProtection="1">
      <alignment horizontal="center" wrapText="1"/>
    </xf>
    <xf numFmtId="167" fontId="36" fillId="25" borderId="2" xfId="2" applyFont="1" applyFill="1" applyBorder="1" applyProtection="1">
      <alignment horizontal="right" vertical="top"/>
    </xf>
    <xf numFmtId="167" fontId="36" fillId="25" borderId="7" xfId="2" applyFont="1" applyFill="1" applyBorder="1" applyProtection="1">
      <alignment horizontal="right" vertical="top"/>
    </xf>
    <xf numFmtId="0" fontId="38" fillId="25" borderId="0" xfId="0" applyFont="1" applyFill="1" applyAlignment="1" applyProtection="1"/>
    <xf numFmtId="0" fontId="38" fillId="25" borderId="0" xfId="0" applyFont="1" applyFill="1" applyAlignment="1" applyProtection="1">
      <alignment horizontal="center" vertical="center"/>
    </xf>
    <xf numFmtId="0" fontId="10" fillId="25" borderId="13" xfId="5" applyNumberFormat="1" applyFont="1" applyFill="1" applyBorder="1" applyAlignment="1" applyProtection="1"/>
    <xf numFmtId="1" fontId="10" fillId="25" borderId="13" xfId="5" applyNumberFormat="1" applyFont="1" applyFill="1" applyBorder="1" applyAlignment="1" applyProtection="1"/>
    <xf numFmtId="0" fontId="10" fillId="25" borderId="8" xfId="0" applyFont="1" applyFill="1" applyBorder="1" applyAlignment="1" applyProtection="1">
      <alignment vertical="center"/>
    </xf>
    <xf numFmtId="0" fontId="10" fillId="25" borderId="4" xfId="0" applyFont="1" applyFill="1" applyBorder="1" applyAlignment="1" applyProtection="1">
      <alignment vertical="center"/>
    </xf>
    <xf numFmtId="0" fontId="10" fillId="25" borderId="3" xfId="0" applyFont="1" applyFill="1" applyBorder="1" applyAlignment="1" applyProtection="1">
      <alignment vertical="center" wrapText="1"/>
    </xf>
    <xf numFmtId="0" fontId="10" fillId="25" borderId="8" xfId="10" applyFont="1" applyFill="1" applyBorder="1" applyAlignment="1" applyProtection="1">
      <alignment vertical="center"/>
    </xf>
    <xf numFmtId="0" fontId="10" fillId="25" borderId="4" xfId="10" applyFont="1" applyFill="1" applyBorder="1" applyAlignment="1" applyProtection="1">
      <alignment vertical="center"/>
    </xf>
    <xf numFmtId="0" fontId="4" fillId="25" borderId="0" xfId="10" applyFill="1" applyBorder="1" applyAlignment="1" applyProtection="1">
      <alignment wrapText="1"/>
    </xf>
    <xf numFmtId="168" fontId="19" fillId="25" borderId="0" xfId="0" applyNumberFormat="1" applyFont="1" applyFill="1" applyAlignment="1" applyProtection="1">
      <alignment vertical="top"/>
    </xf>
    <xf numFmtId="37" fontId="29" fillId="0" borderId="8" xfId="5" applyNumberFormat="1" applyFont="1" applyFill="1" applyBorder="1" applyAlignment="1" applyProtection="1">
      <alignment horizontal="left" vertical="center"/>
      <protection locked="0"/>
    </xf>
    <xf numFmtId="37" fontId="4" fillId="25" borderId="13" xfId="5" applyNumberFormat="1" applyFont="1" applyFill="1" applyBorder="1" applyAlignment="1" applyProtection="1">
      <alignment vertical="center"/>
      <protection locked="0"/>
    </xf>
    <xf numFmtId="37" fontId="4" fillId="25" borderId="0" xfId="5" applyNumberFormat="1" applyFont="1" applyFill="1" applyBorder="1" applyAlignment="1" applyProtection="1">
      <alignment vertical="center"/>
      <protection locked="0"/>
    </xf>
    <xf numFmtId="37" fontId="4" fillId="25" borderId="13" xfId="5" applyNumberFormat="1" applyFont="1" applyFill="1" applyBorder="1" applyAlignment="1" applyProtection="1">
      <alignment horizontal="left" vertical="center"/>
      <protection locked="0"/>
    </xf>
    <xf numFmtId="37" fontId="4" fillId="25" borderId="0" xfId="5" applyNumberFormat="1" applyFont="1" applyFill="1" applyBorder="1" applyAlignment="1" applyProtection="1">
      <alignment horizontal="left" vertical="center"/>
      <protection locked="0"/>
    </xf>
    <xf numFmtId="37" fontId="40" fillId="0" borderId="8" xfId="1834" applyNumberFormat="1" applyFont="1" applyFill="1" applyBorder="1" applyAlignment="1" applyProtection="1">
      <alignment horizontal="left" vertical="center"/>
      <protection locked="0"/>
    </xf>
    <xf numFmtId="0" fontId="29" fillId="9" borderId="0" xfId="10" applyFont="1" applyFill="1" applyAlignment="1" applyProtection="1"/>
    <xf numFmtId="0" fontId="29" fillId="9" borderId="0" xfId="10" applyFont="1" applyFill="1" applyProtection="1"/>
    <xf numFmtId="0" fontId="29" fillId="9" borderId="0" xfId="10" applyFont="1" applyFill="1" applyAlignment="1" applyProtection="1">
      <alignment horizontal="left" vertical="top" indent="1"/>
    </xf>
    <xf numFmtId="0" fontId="7" fillId="25" borderId="0" xfId="10" applyFont="1" applyFill="1" applyAlignment="1" applyProtection="1">
      <alignment horizontal="left"/>
    </xf>
    <xf numFmtId="0" fontId="8" fillId="25" borderId="1" xfId="10" applyFont="1" applyFill="1" applyBorder="1" applyAlignment="1" applyProtection="1">
      <alignment horizontal="center" wrapText="1"/>
    </xf>
    <xf numFmtId="166" fontId="7" fillId="9" borderId="0" xfId="1" applyFont="1" applyFill="1" applyAlignment="1" applyProtection="1">
      <alignment vertical="center"/>
      <protection hidden="1"/>
    </xf>
    <xf numFmtId="166" fontId="7" fillId="25" borderId="0" xfId="1" quotePrefix="1" applyFont="1" applyFill="1" applyAlignment="1" applyProtection="1">
      <alignment vertical="center"/>
      <protection hidden="1"/>
    </xf>
    <xf numFmtId="166" fontId="7" fillId="9" borderId="0" xfId="1" quotePrefix="1" applyFont="1" applyFill="1" applyAlignment="1" applyProtection="1">
      <alignment horizontal="left" vertical="center"/>
      <protection hidden="1"/>
    </xf>
    <xf numFmtId="0" fontId="16" fillId="9" borderId="0" xfId="10" applyFont="1" applyFill="1" applyAlignment="1" applyProtection="1">
      <alignment vertical="center"/>
    </xf>
    <xf numFmtId="0" fontId="8" fillId="25" borderId="1" xfId="10" applyFont="1" applyFill="1" applyBorder="1" applyAlignment="1" applyProtection="1">
      <alignment horizontal="center"/>
    </xf>
    <xf numFmtId="0" fontId="7" fillId="25" borderId="0" xfId="10" applyFont="1" applyFill="1" applyAlignment="1" applyProtection="1"/>
    <xf numFmtId="0" fontId="7" fillId="9" borderId="0" xfId="10" applyFont="1" applyFill="1" applyAlignment="1" applyProtection="1"/>
    <xf numFmtId="166" fontId="7" fillId="9" borderId="0" xfId="1" quotePrefix="1" applyFont="1" applyFill="1" applyAlignment="1" applyProtection="1">
      <alignment vertical="center"/>
      <protection hidden="1"/>
    </xf>
    <xf numFmtId="0" fontId="29" fillId="9" borderId="0" xfId="10" applyFont="1" applyFill="1" applyAlignment="1" applyProtection="1">
      <alignment horizontal="left" indent="1"/>
    </xf>
    <xf numFmtId="0" fontId="16" fillId="9" borderId="0" xfId="10" applyFont="1" applyFill="1" applyAlignment="1" applyProtection="1"/>
    <xf numFmtId="0" fontId="10" fillId="9" borderId="0" xfId="10" applyFont="1" applyFill="1" applyAlignment="1" applyProtection="1">
      <alignment horizontal="left" vertical="top" indent="1"/>
    </xf>
    <xf numFmtId="168" fontId="7" fillId="9" borderId="0" xfId="0" applyNumberFormat="1" applyFont="1" applyFill="1" applyAlignment="1" applyProtection="1">
      <alignment vertical="top"/>
      <protection hidden="1"/>
    </xf>
    <xf numFmtId="0" fontId="10" fillId="9" borderId="0" xfId="0" applyFont="1" applyFill="1" applyAlignment="1" applyProtection="1">
      <alignment horizontal="left"/>
      <protection hidden="1"/>
    </xf>
    <xf numFmtId="168" fontId="16" fillId="9" borderId="0" xfId="10" applyNumberFormat="1" applyFont="1" applyFill="1" applyProtection="1"/>
    <xf numFmtId="0" fontId="4" fillId="9" borderId="0" xfId="10" applyFont="1" applyFill="1" applyAlignment="1" applyProtection="1"/>
    <xf numFmtId="0" fontId="20" fillId="9" borderId="0" xfId="10" applyFont="1" applyFill="1" applyAlignment="1" applyProtection="1"/>
    <xf numFmtId="168" fontId="16" fillId="9" borderId="0" xfId="10" applyNumberFormat="1" applyFont="1" applyFill="1" applyProtection="1">
      <protection hidden="1"/>
    </xf>
    <xf numFmtId="168" fontId="7" fillId="9" borderId="0" xfId="10" applyNumberFormat="1" applyFont="1" applyFill="1" applyProtection="1">
      <protection hidden="1"/>
    </xf>
    <xf numFmtId="0" fontId="10" fillId="9" borderId="0" xfId="10" applyFont="1" applyFill="1" applyAlignment="1" applyProtection="1"/>
    <xf numFmtId="166" fontId="7" fillId="9" borderId="0" xfId="1" applyFont="1" applyFill="1" applyAlignment="1" applyProtection="1">
      <protection hidden="1"/>
    </xf>
    <xf numFmtId="0" fontId="7" fillId="9" borderId="0" xfId="10" applyFont="1" applyFill="1" applyAlignment="1" applyProtection="1">
      <alignment horizontal="left" indent="1"/>
    </xf>
    <xf numFmtId="0" fontId="4" fillId="9" borderId="0" xfId="10" applyFont="1" applyFill="1" applyBorder="1" applyAlignment="1" applyProtection="1"/>
    <xf numFmtId="168" fontId="7" fillId="9" borderId="0" xfId="10" applyNumberFormat="1" applyFont="1" applyFill="1" applyProtection="1">
      <protection hidden="1"/>
    </xf>
    <xf numFmtId="0" fontId="7" fillId="9" borderId="0" xfId="10" applyFont="1" applyFill="1" applyProtection="1"/>
    <xf numFmtId="0" fontId="10" fillId="9" borderId="0" xfId="10" applyFont="1" applyFill="1" applyProtection="1"/>
    <xf numFmtId="0" fontId="16" fillId="25" borderId="0" xfId="10" applyFont="1" applyFill="1" applyBorder="1" applyAlignment="1" applyProtection="1"/>
    <xf numFmtId="0" fontId="16" fillId="25" borderId="0" xfId="10" applyFont="1" applyFill="1" applyAlignment="1" applyProtection="1">
      <alignment vertical="center"/>
    </xf>
    <xf numFmtId="0" fontId="10" fillId="25" borderId="0" xfId="10" applyFont="1" applyFill="1" applyBorder="1" applyAlignment="1" applyProtection="1">
      <alignment horizontal="center"/>
    </xf>
    <xf numFmtId="168" fontId="7" fillId="9" borderId="0" xfId="10" applyNumberFormat="1" applyFont="1" applyFill="1" applyAlignment="1" applyProtection="1">
      <alignment vertical="top"/>
      <protection hidden="1"/>
    </xf>
    <xf numFmtId="0" fontId="10" fillId="9" borderId="0" xfId="10" applyFont="1" applyFill="1" applyAlignment="1" applyProtection="1">
      <alignment horizontal="left"/>
      <protection hidden="1"/>
    </xf>
    <xf numFmtId="168" fontId="16" fillId="9" borderId="0" xfId="10" applyNumberFormat="1" applyFont="1" applyFill="1" applyProtection="1">
      <protection hidden="1"/>
    </xf>
    <xf numFmtId="168" fontId="7" fillId="9" borderId="0" xfId="10" applyNumberFormat="1" applyFont="1" applyFill="1" applyProtection="1">
      <protection hidden="1"/>
    </xf>
    <xf numFmtId="0" fontId="4" fillId="9" borderId="0" xfId="10" applyFont="1" applyFill="1" applyBorder="1" applyAlignment="1" applyProtection="1"/>
    <xf numFmtId="168" fontId="7" fillId="9" borderId="0" xfId="10" applyNumberFormat="1" applyFont="1" applyFill="1" applyProtection="1">
      <protection hidden="1"/>
    </xf>
    <xf numFmtId="0" fontId="32" fillId="9" borderId="0" xfId="10" applyFont="1" applyFill="1" applyAlignment="1" applyProtection="1">
      <alignment horizontal="left"/>
    </xf>
    <xf numFmtId="0" fontId="7" fillId="9" borderId="0" xfId="10" applyFont="1" applyFill="1" applyAlignment="1" applyProtection="1">
      <alignment horizontal="left" vertical="top" indent="1"/>
    </xf>
    <xf numFmtId="0" fontId="33" fillId="9" borderId="0" xfId="10" applyFont="1" applyFill="1" applyAlignment="1" applyProtection="1">
      <alignment horizontal="left"/>
      <protection hidden="1"/>
    </xf>
    <xf numFmtId="168" fontId="7" fillId="9" borderId="0" xfId="10" applyNumberFormat="1" applyFont="1" applyFill="1" applyAlignment="1" applyProtection="1">
      <alignment vertical="top"/>
    </xf>
    <xf numFmtId="0" fontId="10" fillId="9" borderId="0" xfId="10" applyFont="1" applyFill="1" applyAlignment="1" applyProtection="1">
      <alignment horizontal="left"/>
    </xf>
    <xf numFmtId="168" fontId="7" fillId="9" borderId="0" xfId="10" applyNumberFormat="1" applyFont="1" applyFill="1" applyAlignment="1" applyProtection="1">
      <alignment vertical="center"/>
    </xf>
    <xf numFmtId="0" fontId="10" fillId="9" borderId="0" xfId="10" applyFont="1" applyFill="1" applyAlignment="1" applyProtection="1">
      <alignment horizontal="left"/>
    </xf>
    <xf numFmtId="0" fontId="31" fillId="9" borderId="0" xfId="10" applyFont="1" applyFill="1" applyProtection="1"/>
    <xf numFmtId="0" fontId="7" fillId="9" borderId="0" xfId="0" applyFont="1" applyFill="1" applyAlignment="1" applyProtection="1"/>
    <xf numFmtId="0" fontId="29" fillId="9" borderId="0" xfId="0" applyFont="1" applyFill="1" applyProtection="1"/>
    <xf numFmtId="0" fontId="29" fillId="9" borderId="0" xfId="0" applyFont="1" applyFill="1" applyAlignment="1" applyProtection="1"/>
    <xf numFmtId="0" fontId="7" fillId="9" borderId="0" xfId="10" applyFont="1" applyFill="1" applyAlignment="1" applyProtection="1">
      <alignment horizontal="left"/>
    </xf>
    <xf numFmtId="0" fontId="29" fillId="9" borderId="0" xfId="10" applyFont="1" applyFill="1" applyAlignment="1" applyProtection="1">
      <alignment horizontal="left"/>
    </xf>
    <xf numFmtId="168" fontId="7" fillId="9" borderId="0" xfId="10" applyNumberFormat="1" applyFont="1" applyFill="1" applyAlignment="1" applyProtection="1">
      <alignment vertical="center"/>
    </xf>
    <xf numFmtId="0" fontId="4" fillId="25" borderId="0" xfId="10" applyFill="1" applyAlignment="1" applyProtection="1">
      <alignment horizontal="left" indent="1"/>
    </xf>
    <xf numFmtId="0" fontId="8" fillId="25" borderId="0" xfId="10" applyFont="1" applyFill="1" applyAlignment="1" applyProtection="1"/>
    <xf numFmtId="0" fontId="4" fillId="25" borderId="0" xfId="10" applyFill="1" applyAlignment="1" applyProtection="1">
      <alignment horizontal="left" vertical="top" indent="1"/>
    </xf>
    <xf numFmtId="168" fontId="7" fillId="9" borderId="0" xfId="10" applyNumberFormat="1" applyFont="1" applyFill="1" applyAlignment="1" applyProtection="1">
      <alignment vertical="center"/>
    </xf>
    <xf numFmtId="37" fontId="41" fillId="25" borderId="4" xfId="0" applyNumberFormat="1" applyFont="1" applyFill="1" applyBorder="1" applyAlignment="1" applyProtection="1">
      <alignment horizontal="center" vertical="center" wrapText="1"/>
    </xf>
    <xf numFmtId="37" fontId="10" fillId="25" borderId="4" xfId="0" applyNumberFormat="1" applyFont="1" applyFill="1" applyBorder="1" applyAlignment="1" applyProtection="1">
      <alignment horizontal="center" vertical="center" wrapText="1"/>
    </xf>
    <xf numFmtId="0" fontId="41" fillId="25" borderId="4" xfId="0" applyFont="1" applyFill="1" applyBorder="1" applyAlignment="1" applyProtection="1">
      <alignment vertical="center" wrapText="1"/>
    </xf>
    <xf numFmtId="0" fontId="10" fillId="25" borderId="0" xfId="0" applyFont="1" applyFill="1" applyAlignment="1" applyProtection="1">
      <alignment horizontal="center"/>
    </xf>
  </cellXfs>
  <cellStyles count="1837">
    <cellStyle name="_" xfId="20"/>
    <cellStyle name="_20" xfId="21"/>
    <cellStyle name="_20070" xfId="22"/>
    <cellStyle name="_200708 " xfId="23"/>
    <cellStyle name="_200708 I" xfId="24"/>
    <cellStyle name="_200708 Int" xfId="25"/>
    <cellStyle name="_200708 Inte" xfId="26"/>
    <cellStyle name="_200708 Interi" xfId="27"/>
    <cellStyle name="_200708 Interim" xfId="28"/>
    <cellStyle name="_200708 Interim A" xfId="29"/>
    <cellStyle name="_200708 Interim Ac" xfId="30"/>
    <cellStyle name="_200708 Interim Act" xfId="31"/>
    <cellStyle name="_200708 Interim Actu" xfId="32"/>
    <cellStyle name="_200708 Interim Actua" xfId="33"/>
    <cellStyle name="_200708 Interim Actual " xfId="34"/>
    <cellStyle name="_200708 Interim Actual - " xfId="35"/>
    <cellStyle name="_200708 Interim Actual - F" xfId="36"/>
    <cellStyle name="_200708 Interim Actual - Feb" xfId="37"/>
    <cellStyle name="_200708 Interim Actual - Feb " xfId="38"/>
    <cellStyle name="_200708 Interim Actual - Feb 28" xfId="39"/>
    <cellStyle name="_200708 Interim Actual - Feb 28t" xfId="40"/>
    <cellStyle name="_200708 Interim Actual - Feb 28th" xfId="41"/>
    <cellStyle name="_200708 Interim Actual - Feb 28th," xfId="42"/>
    <cellStyle name="_200708 Interim Actual - Feb 28th, " xfId="43"/>
    <cellStyle name="_200708 Interim Actual - Feb 28th, 200" xfId="44"/>
    <cellStyle name="_200708 Interim Actual - Feb 28th, 2008" xfId="45"/>
    <cellStyle name="_200708 Interim Actual - Feb 28th, 2008 2" xfId="46"/>
    <cellStyle name="_200708 Interim Actual - Feb 28th, 2008_" xfId="47"/>
    <cellStyle name="_200708 Interim Actual - Feb 28th, 2008_(CFSB) EDU Scratchy - Feb 13 (3) (2)" xfId="48"/>
    <cellStyle name="_200708 Interim Actual - Feb 28th, 2008_2" xfId="49"/>
    <cellStyle name="_200708 Interim Actual - Feb 28th, 2008_20" xfId="50"/>
    <cellStyle name="_200708 Interim Actual - Feb 28th, 2008_200" xfId="51"/>
    <cellStyle name="_200708 Interim Actual - Feb 28th, 2008_2009" xfId="52"/>
    <cellStyle name="_200708 Interim Actual - Feb 28th, 2008_2009-" xfId="53"/>
    <cellStyle name="_200708 Interim Actual - Feb 28th, 2008_2009-(" xfId="54"/>
    <cellStyle name="_200708 Interim Actual - Feb 28th, 2008_2009-(0" xfId="55"/>
    <cellStyle name="_200708 Interim Actual - Feb 28th, 2008_2009-(02" xfId="56"/>
    <cellStyle name="_200708 Interim Actual - Feb 28th, 2008_2009-(02)" xfId="57"/>
    <cellStyle name="_200708 Interim Actual - Feb 28th, 2008_2009-(02)F" xfId="58"/>
    <cellStyle name="_200708 Interim Actual - Feb 28th, 2008_2009-(02)Fe" xfId="59"/>
    <cellStyle name="_200708 Interim Actual - Feb 28th, 2008_2009-(02)Feb" xfId="60"/>
    <cellStyle name="_200708 Interim Actual - Feb 28th, 2008_2009-(02)Feb-" xfId="61"/>
    <cellStyle name="_200708 Interim Actual - Feb 28th, 2008_2009-(02)Feb-03 - 2009-10 GSN - Allocation Report - Revised Estimates EXTERNAL 71 brds REFENH2" xfId="62"/>
    <cellStyle name="_200708 Interim Actual - Feb 28th, 2008_2009-(02)Feb-09 " xfId="63"/>
    <cellStyle name="_200708 Interim Actual - Feb 28th, 2008_2009-(02)Feb-09 -" xfId="64"/>
    <cellStyle name="_200708 Interim Actual - Feb 28th, 2008_2009-(02)Feb-09 - " xfId="65"/>
    <cellStyle name="_200708 Interim Actual - Feb 28th, 2008_2009-(02)Feb-09 - 2" xfId="66"/>
    <cellStyle name="_200708 Interim Actual - Feb 28th, 2008_2009-(02)Feb-09 - 20" xfId="67"/>
    <cellStyle name="_200708 Interim Actual - Feb 28th, 2008_2009-(02)Feb-09 - 2009" xfId="68"/>
    <cellStyle name="_200708 Interim Actual - Feb 28th, 2008_2009-(02)Feb-09 - 2009-1" xfId="69"/>
    <cellStyle name="_200708 Interim Actual - Feb 28th, 2008_2009-(02)Feb-09 - 2009-10" xfId="70"/>
    <cellStyle name="_200708 Interim Actual - Feb 28th, 2008_2009-(02)Feb-09 - 2009-10 " xfId="71"/>
    <cellStyle name="_200708 Interim Actual - Feb 28th, 2008_2009-(02)Feb-09 - 2009-10 G" xfId="72"/>
    <cellStyle name="_200708 Interim Actual - Feb 28th, 2008_2009-(02)Feb-09 - 2009-10 GS" xfId="73"/>
    <cellStyle name="_200708 Interim Actual - Feb 28th, 2008_2009-(02)Feb-09 - 2009-10 GSN" xfId="74"/>
    <cellStyle name="_200708 Interim Actual - Feb 28th, 2008_2009-(02)Feb-09 - 2009-10 GSN " xfId="75"/>
    <cellStyle name="_200708 Interim Actual - Feb 28th, 2008_2009-(02)Feb-09 - 2009-10 GSN -" xfId="76"/>
    <cellStyle name="_200708 Interim Actual - Feb 28th, 2008_2009-(02)Feb-09 - 2009-10 GSN - " xfId="77"/>
    <cellStyle name="_200708 Interim Actual - Feb 28th, 2008_2009-(02)Feb-09 - 2009-10 GSN - All" xfId="78"/>
    <cellStyle name="_200708 Interim Actual - Feb 28th, 2008_2009-(02)Feb-09 - 2009-10 GSN - Alloca" xfId="79"/>
    <cellStyle name="_200708 Interim Actual - Feb 28th, 2008_2009-(02)Feb-09 - 2009-10 GSN - Allocati" xfId="80"/>
    <cellStyle name="_200708 Interim Actual - Feb 28th, 2008_2009-(02)Feb-09 - 2009-10 GSN - Allocatio" xfId="81"/>
    <cellStyle name="_200708 Interim Actual - Feb 28th, 2008_2009-(02)Feb-09 - 2009-10 GSN - Allocation Report - Revised Estimates EXTERNAL 71 brds ENH v2" xfId="82"/>
    <cellStyle name="_200708 Interim Actual - Feb 28th, 2008_2009-(02)Feb-09 - 2009-10 GSN - Allocation Report - Revised Estimates EXTERNAL 71 brds ENH v2 2" xfId="83"/>
    <cellStyle name="_200708 Interim Actual - Feb 28th, 2008_2009-(02)Feb-09 - 2009-10 GSN - Allocation Report - Revised Estimates EXTERNAL 71 brds ENH v2_2010-(07)Jul-23 - 2010-11 GSN - Allocation Report - 2010-11 Enhancements for 2011-12 Base Forecast" xfId="84"/>
    <cellStyle name="_200708 Interim Actual - Feb 28th, 2008_2009-(02)Feb-09 - 2009-10 GSN - Allocation Report - Revised Estimates EXTERNAL 71 brds ENH v2_2010-(07)Jul-23 - 2010-11 GSN - Allocation Report - 2010-11 Enhancements for 2011-12 Base Forecast 2" xfId="85"/>
    <cellStyle name="_200708 Interim Actual - Feb 28th, 2008_2009-(02)Feb-09 - 2009-10 GSN - Allocation Report - Revised Estimates EXTERNAL 71 brds ENH v2_2010-(07)Jul-23 - 2010-11 GSN - Allocation Report - 2010-11 Enhancements for 2011-12 Base Forecast_APPROVED" xfId="86"/>
    <cellStyle name="_200708 Interim Actual - Feb 28th, 2008_2009-(02)Feb-09 - 2009-10 GSN - Allocation Report - Revised Estimates EXTERNAL 71 brds ENH v2_2010-(07)Jul-23 - 2010-11 GSN - Allocation Report - 2010-11 Enhancements for 2011-12 Base Forecast_APPROVEDTEST" xfId="87"/>
    <cellStyle name="_200708 Interim Actual - Feb 28th, 2008_2009-(02)Feb-09 - 2009-10 GSN - Allocation Report - Revised Estimates EXTERNAL 71 brds ENH v2_2010-(07)Jul-23 - 2010-11 GSN - Allocation Report - 2010-11 Enhancements for 2011-12 Base Forecast_BASE" xfId="88"/>
    <cellStyle name="_200708 Interim Actual - Feb 28th, 2008_2009-(02)Feb-09 - 2009-10 GSN - Allocation Report - Revised Estimates EXTERNAL 71 brds ENH v2_2010-(07)Jul-23 - 2010-11 GSN - Allocation Report - 2010-11 Enhancements for 2011-12 Base Forecast_ENH" xfId="89"/>
    <cellStyle name="_200708 Interim Actual - Feb 28th, 2008_2009-(02)Feb-09 - 2009-10 GSN - Allocation Report - Revised Estimates EXTERNAL 71 brds ENH v2_2010-(07)Jul-23 - 2010-11 GSN - Allocation Report - 2010-11 Enhancements for 2011-12 Base Forecast_G48CS25 Df" xfId="90"/>
    <cellStyle name="_200708 Interim Actual - Feb 28th, 2008_2009-(02)Feb-09 - 2009-10 GSN - Allocation Report - Revised Estimates EXTERNAL 71 brds ENH v2_2010-(07)Jul-23 - 2010-11 GSN - Allocation Report - 2010-11 Enhancements for 2011-12 Base Forecast_Reconcile Base" xfId="91"/>
    <cellStyle name="_200708 Interim Actual - Feb 28th, 2008_2009-(02)Feb-09 - 2009-10 GSN - Allocation Report - Revised Estimates EXTERNAL 71 brds ENH v2_2010-(07)Jul-23 - 2010-11 GSN - Allocation Report - 2010-11 Enhancements for 2011-12 Base Forecast_RECONCILIATION" xfId="92"/>
    <cellStyle name="_200708 Interim Actual - Feb 28th, 2008_2009-(02)Feb-09 - 2009-10 GSN - Allocation Report - Revised Estimates EXTERNAL 71 brds ENH v2_2010-(07)Jul-23 - 2010-11 GSN - Allocation Report - 2010-11 Enhancements for 2011-12 Base Forecast_SAF Df" xfId="93"/>
    <cellStyle name="_200708 Interim Actual - Feb 28th, 2008_2009-(02)Feb-09 - 2009-10 GSN - Allocation Report - Revised Estimates EXTERNAL 71 brds ENH v2_2010-(07)Jul-23 - 2010-11 GSN - Allocation Report - 2010-11 Enhancements for 2011-12 Base Forecast_Sheet1" xfId="94"/>
    <cellStyle name="_200708 Interim Actual - Feb 28th, 2008_2009-(02)Feb-09 - 2009-10 GSN - Allocation Report - Revised Estimates EXTERNAL 71 brds ENH v2_2010-(07)Jul-23 - 2010-11 GSN - Allocation Report - 2010-11 Enhancements for 2011-12 Base Forecast_SUMMARY" xfId="95"/>
    <cellStyle name="_200708 Interim Actual - Feb 28th, 2008_2009-(02)Feb-09 - 2009-10 GSN - Allocation Report - Revised Estimates EXTERNAL 71 brds ENH v2_2010-(07)Jul-23 - 2010-11 GSN - Allocation Report - 2010-11 Enhancements for 2011-12 Base Forecast_Unallocated" xfId="96"/>
    <cellStyle name="_200708 Interim Actual - Feb 28th, 2008_2009-(02)Feb-09 - 2009-10 GSN - Allocation Report - Revised Estimates EXTERNAL 71 brds ENH v2_2011-(01)Jan-17 - 2011-12 GSN - Allocation Report - Base Forecast Reconciliation" xfId="97"/>
    <cellStyle name="_200708 Interim Actual - Feb 28th, 2008_2009-(02)Feb-09 - 2009-10 GSN - Allocation Report - Revised Estimates EXTERNAL 71 brds ENH v2_2011-(01)Jan-19 - 2011-12 GSN - Allocation Report - Base Forecast Reconciliation" xfId="98"/>
    <cellStyle name="_200708 Interim Actual - Feb 28th, 2008_2009-(02)Feb-09 - 2009-10 GSN - Allocation Report - Revised Estimates EXTERNAL 71 brds ENH v2_2011-(01)Jan-21 - 2011-12 GSN - Allocation Report - Base Forecast Reconciliation RECOVERED" xfId="99"/>
    <cellStyle name="_200708 Interim Actual - Feb 28th, 2008_2009-(02)Feb-09 - 2009-10 GSN - Allocation Report - Revised Estimates EXTERNAL 71 brds ENH v2_2011-(01)Jan-21 - 2011-12 GSN - Special Education Funding" xfId="100"/>
    <cellStyle name="_200708 Interim Actual - Feb 28th, 2008_2009-(02)Feb-09 - 2009-10 GSN - Allocation Report - Revised Estimates EXTERNAL 71 brds ENH v2_2011-(01)Jan-23 - 2011-12 GSN - Allocation Report - Base Forecast Reconciliation RECOVERED" xfId="101"/>
    <cellStyle name="_200708 Interim Actual - Feb 28th, 2008_2009-(02)Feb-09 - 2009-10 GSN - Allocation Report - Revised Estimates EXTERNAL 71 brds ENH v2_2011-(01)Jan-23 - 2011-12 GSN - Allocation Report - Enhancements" xfId="102"/>
    <cellStyle name="_200708 Interim Actual - Feb 28th, 2008_2009-(02)Feb-09 - 2009-10 GSN - Allocation Report - Revised Estimates EXTERNAL 71 brds ENH v2_2011-(01)Jan-25 - 2011-12 GSN - Allocation Report - Enhancements" xfId="103"/>
    <cellStyle name="_200708 Interim Actual - Feb 28th, 2008_2009-(02)Feb-09 - 2009-10 GSN - Allocation Report - Revised Estimates EXTERNAL 71 brds ENH v2_2011-(01)Jan-25 - 2011-12 GSN - Allocation Report - Enhancements v2" xfId="104"/>
    <cellStyle name="_200708 Interim Actual - Feb 28th, 2008_2009-(02)Feb-09 - 2009-10 GSN - Allocation Report - Revised Estimates EXTERNAL 71 brds ENH v2_2011-(01)Jan-26 - 2011-12 GSN - Allocation Report - Enhancements - Update SpecEd" xfId="105"/>
    <cellStyle name="_200708 Interim Actual - Feb 28th, 2008_2009-(02)Feb-09 - 2009-10 GSN - Allocation Report - Revised Estimates EXTERNAL 71 brds ENH v2_2011-(01)Jan-26 - 2011-12 GSN - Special Education Funding" xfId="106"/>
    <cellStyle name="_200708 Interim Actual - Feb 28th, 2008_2009-(02)Feb-09 - 2009-10 GSN - Allocation Report - Revised Estimates EXTERNAL 71 brds ENH v2_2011-(01)Jan-27 - 2011-12 GSN - Allocation Report - Base Forecast Reconciliation - Update DSA Phase-Out" xfId="107"/>
    <cellStyle name="_200708 Interim Actual - Feb 28th, 2008_2009-(02)Feb-09 - 2009-10 GSN - Allocation Report - Revised Estimates EXTERNAL 71 brds ENH v2_2011-(01)Jan-27 - 2011-12 GSN - Allocation Report - Impact of Internal Forecast" xfId="108"/>
    <cellStyle name="_200708 Interim Actual - Feb 28th, 2008_2009-(02)Feb-09 - 2009-10 GSN - Allocation Report - Revised Estimates EXTERNAL 71 brds ENH v2_2011-(01)Jan-27 - 2011-12 GSN - Summary of Spec Ed Funding - EFB vs SEPPB" xfId="109"/>
    <cellStyle name="_200708 Interim Actual - Feb 28th, 2008_2009-(02)Feb-09 - 2009-10 GSN - Allocation Report - Revised Estimates EXTERNAL 71 brds ENH v2_2011-(01)Jan-28 - 2011-12 GSN - Allocation Report - Enhancements - Update SpecEd v2" xfId="110"/>
    <cellStyle name="_200708 Interim Actual - Feb 28th, 2008_2009-(02)Feb-09 - 2009-10 GSN - Allocation Report - Revised Estimates EXTERNAL 71 brds ENH v2_2011-(02)Feb-01- 2011-12 GSN - Special Education Funding - Locked Base Forecast + Approvals - VALUED" xfId="111"/>
    <cellStyle name="_200708 Interim Actual - Feb 28th, 2008_2009-(02)Feb-09 - 2009-10 GSN - Allocation Report - Revised Estimates EXTERNAL 71 brds ENH v2_2011-(02)Feb-14 - 2011-12 GSN Allocation Report VALUED - SSDemo Update" xfId="112"/>
    <cellStyle name="_200708 Interim Actual - Feb 28th, 2008_2009-(02)Feb-09 - 2009-10 GSN - Allocation Report - Revised Estimates EXTERNAL 71 brds ENH v2_2011-(02)Feb-18 - 2011-12 GSN - Allocation Report - Enhancements - Utilities" xfId="113"/>
    <cellStyle name="_200708 Interim Actual - Feb 28th, 2008_2009-(02)Feb-09 - 2009-10 GSN - Allocation Report - Revised Estimates EXTERNAL 71 brds ENH v2_2011-(02)Feb-18 - 2011-12 GSN - Allocation Report - Enhancements 2" xfId="114"/>
    <cellStyle name="_200708 Interim Actual - Feb 28th, 2008_2009-(02)Feb-09 - 2009-10 GSN - Allocation Report - Revised Estimates EXTERNAL 71 brds ENH v2_2011-(02)Feb-22 - 2011-12 GSN - Allocation Report - Enhancements 2" xfId="115"/>
    <cellStyle name="_200708 Interim Actual - Feb 28th, 2008_2009-(02)Feb-09 - 2009-10 GSN - Allocation Report - Revised Estimates EXTERNAL 71 brds ENH v2_2011-(02)Feb-24 - 2011-12 GSN - Allocation Report - Enhancements - Update CapInterest" xfId="116"/>
    <cellStyle name="_200708 Interim Actual - Feb 28th, 2008_2009-(02)Feb-09 - 2009-10 GSN - Allocation Report - Revised Estimates EXTERNAL 71 brds ENH v2_2011-(02)Feb-24 - 2011-12 GSN - Allocation Report - Enhancements 2 - Update CapInterest" xfId="117"/>
    <cellStyle name="_200708 Interim Actual - Feb 28th, 2008_2009-(02)Feb-09 - 2009-10 GSN - Allocation Report - Revised Estimates EXTERNAL 71 brds ENH v2_2011-(03)Mar-10 - 2011-12 GSN - Allocation Report - Base Forecast Reconciliation - Update 72RE" xfId="118"/>
    <cellStyle name="_200708 Interim Actual - Feb 28th, 2008_2009-(02)Feb-09 - 2009-10 GSN - Allocation Report - Revised Estimates EXTERNAL 71 brds ENH v2_2011-(03)Mar-14 - 2011-12 GSN - Allocation Report - Enhancements - Update 72REt" xfId="119"/>
    <cellStyle name="_200708 Interim Actual - Feb 28th, 2008_2009-(02)Feb-09 - 2009-10 GSN - Allocation Report - Revised Estimates EXTERNAL 71 brds ENH v2_2011-(03)Mar-15 - 2011-12 GSN - Allocation Report - Enhancements 2 - Update 72RE" xfId="120"/>
    <cellStyle name="_200708 Interim Actual - Feb 28th, 2008_2009-(02)Feb-09 - 2009-10 GSN - Allocation Report - Revised Estimates EXTERNAL 71 brds ENH v2_2011-(03)Mar-17- 2011-12 GSN - Special Education Funding - Updated to 72 RE" xfId="121"/>
    <cellStyle name="_200708 Interim Actual - Feb 28th, 2008_2009-(02)Feb-09 - 2009-10 GSN - Allocation Report - Revised Estimates EXTERNAL 71 brds ENH v2_2011-(03)Mar-23- 2011-12 GSN - Special Education Funding - Updated to 72 RE" xfId="122"/>
    <cellStyle name="_200708 Interim Actual - Feb 28th, 2008_2009-(02)Feb-09 - 2009-10 GSN - Allocation Report - Revised Estimates EXTERNAL 71 brds ENH v2_2011-(03)Mar-24 - 2011-12 GSN - Allocation Report - Enhancements - Update RECAPP" xfId="123"/>
    <cellStyle name="_200708 Interim Actual - Feb 28th, 2008_2009-(02)Feb-09 - 2009-10 GSN - Allocation Report - Revised Estimates EXTERNAL 71 brds ENH v2_2011-(06)Jun-10 - 2012-13 GSN - Allocation Report - Test" xfId="124"/>
    <cellStyle name="_200708 Interim Actual - Feb 28th, 2008_2009-(02)Feb-09 - 2009-10 GSN - Allocation Report - Revised Estimates EXTERNAL 71 brds ENH v2_2011-(09)Sep-23 - 2011-12 GSN - Allocation Report - Enhancements - Update RECAPP" xfId="125"/>
    <cellStyle name="_200708 Interim Actual - Feb 28th, 2008_2009-(02)Feb-09 - 2009-10 GSN - Allocation Report - Revised Estimates EXTERNAL 71 brds ENH v2_2011-(11)Nov-23 - 2011-12 GSN - Allocation Report - 2012-13 Base" xfId="126"/>
    <cellStyle name="_200708 Interim Actual - Feb 28th, 2008_2009-(02)Feb-09 - 2009-10 GSN - Allocation Report - Revised Estimates EXTERNAL 71 brds ENH v2_2011-(12)Dec-19 - 2011-12 GSN - Allocation Report - 2012-13 Base with PDT" xfId="127"/>
    <cellStyle name="_200708 Interim Actual - Feb 28th, 2008_2009-(02)Feb-09 - 2009-10 GSN - Allocation Report - Revised Estimates EXTERNAL 71 brds ENH v2_2012-(01)Jan-17 - 2011-12 GSN - Allocation Report - 2012-13 Projected Base" xfId="128"/>
    <cellStyle name="_200708 Interim Actual - Feb 28th, 2008_2009-(02)Feb-09 - 2009-10 GSN - Allocation Report - Revised Estimates EXTERNAL 71 brds ENH v2_2012-01-16 - 2012-13 GSN - Allocation Report - Base Forecast Reconciliation" xfId="129"/>
    <cellStyle name="_200708 Interim Actual - Feb 28th, 2008_2009-(02)Feb-09 - 2009-10 GSN - Allocation Report - Revised Estimates EXTERNAL 71 brds ENH v2_2012-01-19- 2012-13 GSN - Special Education Funding - 70 RE" xfId="130"/>
    <cellStyle name="_200708 Interim Actual - Feb 28th, 2008_2009-(02)Feb-09 - 2009-10 GSN - Allocation Report - Revised Estimates EXTERNAL 71 brds ENH v2_2012-01-24 - 2012-13 GSN - Special Education Funding - 70 RE" xfId="131"/>
    <cellStyle name="_200708 Interim Actual - Feb 28th, 2008_2009-(02)Feb-09 - 2009-10 GSN - Allocation Report - Revised Estimates EXTERNAL 71 brds ENH v2_2012-01-26 - 2012-13 GSN - Allocation Report - Base + Approved - 71RE" xfId="132"/>
    <cellStyle name="_200708 Interim Actual - Feb 28th, 2008_2009-(02)Feb-09 - 2009-10 GSN - Allocation Report - Revised Estimates EXTERNAL 71 brds ENH v2_2012-01-27 - 2012-13 GSN - Allocation Report - Base + Approved + New - 71RE" xfId="133"/>
    <cellStyle name="_200708 Interim Actual - Feb 28th, 2008_2009-(02)Feb-09 - 2009-10 GSN - Allocation Report - Revised Estimates EXTERNAL 71 brds ENH v2_2012-01-31 - 2012-13 GSN - Allocation Report - Base + Approved - 71RE FNMI Update" xfId="134"/>
    <cellStyle name="_200708 Interim Actual - Feb 28th, 2008_2009-(02)Feb-09 - 2009-10 GSN - Allocation Report - Revised Estimates EXTERNAL 71 brds ENH v2_2012-01-31 - 2012-13 GSN - Allocation Report - Base + Approved + New - 71RE" xfId="135"/>
    <cellStyle name="_200708 Interim Actual - Feb 28th, 2008_2009-(02)Feb-09 - 2009-10 GSN - Allocation Report - Revised Estimates EXTERNAL 71 brds ENH v2_2012-02-01 - 2012-13 GSN - Allocation Report - Base Forecast Reconciliation - 71RE Update SpecEd &amp; Trans" xfId="136"/>
    <cellStyle name="_200708 Interim Actual - Feb 28th, 2008_2009-(02)Feb-09 - 2009-10 GSN - Allocation Report - Revised Estimates EXTERNAL 71 brds ENH v2_2012-02-02 - 2012-13 GSN - Allocation Report - Base + Approved - 71RE Update SpecEd &amp; Trans" xfId="137"/>
    <cellStyle name="_200708 Interim Actual - Feb 28th, 2008_2009-(02)Feb-09 - 2009-10 GSN - Allocation Report - Revised Estimates EXTERNAL 71 brds ENH v2_2012-02-02 - 2012-13 GSN - Allocation Report - Base + Approved + New - 71RE Update CapInt" xfId="138"/>
    <cellStyle name="_200708 Interim Actual - Feb 28th, 2008_2009-(02)Feb-09 - 2009-10 GSN - Allocation Report - Revised Estimates EXTERNAL 71 brds ENH v2_2012-02-03 - 2012-13 GSN - Allocation Report - Base + Approved + New - 71RE Update SS Savings" xfId="139"/>
    <cellStyle name="_200708 Interim Actual - Feb 28th, 2008_2009-(02)Feb-09 - 2009-10 GSN - Allocation Report - Revised Estimates EXTERNAL 71 brds ENH v2_2012-02-06 - 2012-13 GSN - Allocation Report - Base Forecast Reconciliation - 71RE EXTERNAL" xfId="140"/>
    <cellStyle name="_200708 Interim Actual - Feb 28th, 2008_2009-(02)Feb-09 - 2009-10 GSN - Allocation Report - Revised Estimates EXTERNAL 71 brds ENH v2_2012-02-07- 2012-13 GSN - Allocation Report - Base + Approved + New - 71RE" xfId="141"/>
    <cellStyle name="_200708 Interim Actual - Feb 28th, 2008_2009-(02)Feb-09 - 2009-10 GSN - Allocation Report - Revised Estimates EXTERNAL 71 brds ENH v2_2012-02-10- 2012-13 GSN - Allocation Report - Base + Approved + New - 71RE EXTERNAL" xfId="142"/>
    <cellStyle name="_200708 Interim Actual - Feb 28th, 2008_2009-(02)Feb-09 - 2009-10 GSN - Allocation Report - Revised Estimates EXTERNAL 71 brds ENH v2_2012-02-15- 2012-13 GSN - Allocation Report - Base + Approved + New - 71RE EXTERNAL" xfId="143"/>
    <cellStyle name="_200708 Interim Actual - Feb 28th, 2008_2009-(02)Feb-09 - 2009-10 GSN - Allocation Report - Revised Estimates EXTERNAL 71 brds ENH v2_2012-02-17- 2012-13 GSN - Allocation Report - Base + Approved + New - 71RE EXTERNAL HNA-Prediction" xfId="144"/>
    <cellStyle name="_200708 Interim Actual - Feb 28th, 2008_2009-(02)Feb-09 - 2009-10 GSN - Allocation Report - Revised Estimates EXTERNAL 71 brds ENH v2_2012-02-21- 2012-13 GSN - Allocation Report - Base + Approved + New - 71RE EXTERNAL Non-Union Savings" xfId="145"/>
    <cellStyle name="_200708 Interim Actual - Feb 28th, 2008_2009-(02)Feb-09 - 2009-10 GSN - Allocation Report - Revised Estimates EXTERNAL 71 brds ENH v2_2012-02-22 - 2012-13 GSN - Allocation Report - Base + Approved + New - 71RE EXTERNAL ESL-CUS" xfId="146"/>
    <cellStyle name="_200708 Interim Actual - Feb 28th, 2008_2009-(02)Feb-09 - 2009-10 GSN - Allocation Report - Revised Estimates EXTERNAL 71 brds ENH v2_2012-02-23 - 2012-13 GSN - Allocation Report - EXTERNAL 71RE - 3 - Base + Approved + New" xfId="147"/>
    <cellStyle name="_200708 Interim Actual - Feb 28th, 2008_2009-(02)Feb-09 - 2009-10 GSN - Allocation Report - Revised Estimates EXTERNAL 71 brds ENH v2_2012-03-02 - 2012-13 GSN - Allocation Report - EXTERNAL 72RE - 1 - Base Forecast Reconciliation" xfId="148"/>
    <cellStyle name="_200708 Interim Actual - Feb 28th, 2008_2009-(02)Feb-09 - 2009-10 GSN - Allocation Report - Revised Estimates EXTERNAL 71 brds ENH v2_2012-03-16 - 2012-13 GSN - Allocation Report - EXTERNAL 72RE - 3 - Base + Approved + New" xfId="149"/>
    <cellStyle name="_200708 Interim Actual - Feb 28th, 2008_2009-(02)Feb-09 - 2009-10 GSN - Allocation Report - Revised Estimates EXTERNAL 71 brds ENH v2_2012-03-29 - 2012-13 GSN - Allocation Report - EXTERNAL 72RE - French 1%" xfId="150"/>
    <cellStyle name="_200708 Interim Actual - Feb 28th, 2008_2009-(02)Feb-09 - 2009-10 GSN - Allocation Report - Revised Estimates EXTERNAL 71 brds ENH v2_2012-04-03 - 2012-13 GSN - Allocation Report - EXTERNAL 72RE - 1% Teacher Salary" xfId="151"/>
    <cellStyle name="_200708 Interim Actual - Feb 28th, 2008_2009-(02)Feb-09 - 2009-10 GSN - Allocation Report - Revised Estimates EXTERNAL 71 brds ENH v2_2012-04-03 - 2012-13 GSN - Allocation Report - EXTERNAL 72RE - Benefits Multi-Year" xfId="152"/>
    <cellStyle name="_200708 Interim Actual - Feb 28th, 2008_2009-(02)Feb-09 - 2009-10 GSN - Allocation Report - Revised Estimates EXTERNAL 71 brds ENH v2_2012-05-04 - 2012-13 GSN - Allocation Report - EXTERNAL 72RE - 02B - Base + Approved + New" xfId="153"/>
    <cellStyle name="_200708 Interim Actual - Feb 28th, 2008_2009-(02)Feb-09 - 2009-10 GSN - Allocation Report - Revised Estimates EXTERNAL 71 brds ENH v2_2012-05-16 - 2012-13 GSN - Allocation Report - INTERNAL 72RE - 02B - Base + Approved + New" xfId="154"/>
    <cellStyle name="_200708 Interim Actual - Feb 28th, 2008_2009-(02)Feb-09 - 2009-10 GSN - Allocation Report - Revised Estimates EXTERNAL 71 brds ENH v2_2012-06-15 - 2012-13 GSN - Allocation Report - EXTERNAL 72RE - 03B - Final GSN Starting Point" xfId="155"/>
    <cellStyle name="_200708 Interim Actual - Feb 28th, 2008_2009-(02)Feb-09 - 2009-10 GSN - Allocation Report - Revised Estimates EXTERNAL 71 brds ENH v2_2012-06-15 - 2012-13 GSN - Allocation Report - INTERNAL 72RE - 03B - Final GSN Starting Point" xfId="156"/>
    <cellStyle name="_200708 Interim Actual - Feb 28th, 2008_2009-(02)Feb-09 - 2009-10 GSN - Allocation Report - Revised Estimates EXTERNAL 71 brds ENH v2_2012-07-24 - 2012-13 GSN - Allocation Report - INTERNAL 72RE - 04 - OECTA" xfId="157"/>
    <cellStyle name="_200708 Interim Actual - Feb 28th, 2008_2009-(02)Feb-09 - 2009-10 GSN - Allocation Report - Revised Estimates EXTERNAL 71 brds ENH v2_2012-07-25 - 2012-13 GSN - Allocation Report - INTERNAL 72RE - 04 - OECTA v2" xfId="158"/>
    <cellStyle name="_200708 Interim Actual - Feb 28th, 2008_2009-(02)Feb-09 - 2009-10 GSN - Allocation Report - Revised Estimates EXTERNAL 71 brds ENH v2_APPROVED" xfId="159"/>
    <cellStyle name="_200708 Interim Actual - Feb 28th, 2008_2009-(02)Feb-09 - 2009-10 GSN - Allocation Report - Revised Estimates EXTERNAL 71 brds ENH v2_APPROVEDTEST" xfId="160"/>
    <cellStyle name="_200708 Interim Actual - Feb 28th, 2008_2009-(02)Feb-09 - 2009-10 GSN - Allocation Report - Revised Estimates EXTERNAL 71 brds ENH v2_BASE" xfId="161"/>
    <cellStyle name="_200708 Interim Actual - Feb 28th, 2008_2009-(02)Feb-09 - 2009-10 GSN - Allocation Report - Revised Estimates EXTERNAL 71 brds ENH v2_BBB Report" xfId="162"/>
    <cellStyle name="_200708 Interim Actual - Feb 28th, 2008_2009-(02)Feb-09 - 2009-10 GSN - Allocation Report - Revised Estimates EXTERNAL 71 brds ENH v2_Book5" xfId="163"/>
    <cellStyle name="_200708 Interim Actual - Feb 28th, 2008_2009-(02)Feb-09 - 2009-10 GSN - Allocation Report - Revised Estimates EXTERNAL 71 brds ENH v2_ENH" xfId="164"/>
    <cellStyle name="_200708 Interim Actual - Feb 28th, 2008_2009-(02)Feb-09 - 2009-10 GSN - Allocation Report - Revised Estimates EXTERNAL 71 brds ENH v2_G48CS25 Df" xfId="165"/>
    <cellStyle name="_200708 Interim Actual - Feb 28th, 2008_2009-(02)Feb-09 - 2009-10 GSN - Allocation Report - Revised Estimates EXTERNAL 71 brds ENH v2_HNA" xfId="166"/>
    <cellStyle name="_200708 Interim Actual - Feb 28th, 2008_2009-(02)Feb-09 - 2009-10 GSN - Allocation Report - Revised Estimates EXTERNAL 71 brds ENH v2_HoldHarmless" xfId="167"/>
    <cellStyle name="_200708 Interim Actual - Feb 28th, 2008_2009-(02)Feb-09 - 2009-10 GSN - Allocation Report - Revised Estimates EXTERNAL 71 brds ENH v2_Reconcile Base" xfId="168"/>
    <cellStyle name="_200708 Interim Actual - Feb 28th, 2008_2009-(02)Feb-09 - 2009-10 GSN - Allocation Report - Revised Estimates EXTERNAL 71 brds ENH v2_RECONCILIATION" xfId="169"/>
    <cellStyle name="_200708 Interim Actual - Feb 28th, 2008_2009-(02)Feb-09 - 2009-10 GSN - Allocation Report - Revised Estimates EXTERNAL 71 brds ENH v2_SAF Df" xfId="170"/>
    <cellStyle name="_200708 Interim Actual - Feb 28th, 2008_2009-(02)Feb-09 - 2009-10 GSN - Allocation Report - Revised Estimates EXTERNAL 71 brds ENH v2_Sheet1" xfId="171"/>
    <cellStyle name="_200708 Interim Actual - Feb 28th, 2008_2009-(02)Feb-09 - 2009-10 GSN - Allocation Report - Revised Estimates EXTERNAL 71 brds ENH v2_SUMMARY" xfId="172"/>
    <cellStyle name="_200708 Interim Actual - Feb 28th, 2008_2009-(02)Feb-09 - 2009-10 GSN - Allocation Report - Revised Estimates EXTERNAL 71 brds ENH v2_Unallocated" xfId="173"/>
    <cellStyle name="_200708 Interim Actual - Feb 28th, 2008_2009-(02)Feb-1" xfId="174"/>
    <cellStyle name="_200708 Interim Actual - Feb 28th, 2008_2009-(02)Feb-11-4" xfId="175"/>
    <cellStyle name="_200708 Interim Actual - Feb 28th, 2008_2009-(02)Feb-11-4 Yr" xfId="176"/>
    <cellStyle name="_200708 Interim Actual - Feb 28th, 2008_2009-(02)Feb-11-4 Yr O" xfId="177"/>
    <cellStyle name="_200708 Interim Actual - Feb 28th, 2008_2009-(02)Feb-11-4 Yr Ou" xfId="178"/>
    <cellStyle name="_200708 Interim Actual - Feb 28th, 2008_2009-(02)Feb-11-4 Yr Outlook_2009-10 GSN with ETFO at 3% with reconcile (3)" xfId="179"/>
    <cellStyle name="_200708 Interim Actual - Feb 28th, 2008_2009-(02)Feb-11-4 Yr Outlook_2009-10 GSN with ETFO at 3% with reconcile (3) 2" xfId="180"/>
    <cellStyle name="_200708 Interim Actual - Feb 28th, 2008_2009-(02)Feb-11-4 Yr Outlook_2009-10 GSN with ETFO at 3% with reconcile (3)_2009-(03)Mar-13 - 2009-10 GSN - Allocation Report - Revised Estimates 72 brds ETFO" xfId="181"/>
    <cellStyle name="_200708 Interim Actual - Feb 28th, 2008_2009-(02)Feb-11-4 Yr Outlook_2009-10 GSN with ETFO at 3% with reconcile (3)_2009-10 Projections March 2009" xfId="182"/>
    <cellStyle name="_200708 Interim Actual - Feb 28th, 2008_2009-(02)Feb-11-4 Yr Outlook_2009-10 GSN with ETFO at 3% with reconcile (3)_2010-(07)Jul-23 - 2010-11 GSN - Allocation Report - 2010-11 Enhancements for 2011-12 Base Forecast" xfId="183"/>
    <cellStyle name="_200708 Interim Actual - Feb 28th, 2008_2009-(02)Feb-11-4 Yr Outlook_2009-10 GSN with ETFO at 3% with reconcile (3)_2010-(07)Jul-23 - 2010-11 GSN - Allocation Report - 2010-11 Enhancements for 2011-12 Base Forecast 2" xfId="184"/>
    <cellStyle name="_200708 Interim Actual - Feb 28th, 2008_2009-(02)Feb-11-4 Yr Outlook_2009-10 GSN with ETFO at 3% with reconcile (3)_2010-(07)Jul-23 - 2010-11 GSN - Allocation Report - 2010-11 Enhancements for 2011-12 Base Forecast_APPROVED" xfId="185"/>
    <cellStyle name="_200708 Interim Actual - Feb 28th, 2008_2009-(02)Feb-11-4 Yr Outlook_2009-10 GSN with ETFO at 3% with reconcile (3)_2010-(07)Jul-23 - 2010-11 GSN - Allocation Report - 2010-11 Enhancements for 2011-12 Base Forecast_APPROVEDTEST" xfId="186"/>
    <cellStyle name="_200708 Interim Actual - Feb 28th, 2008_2009-(02)Feb-11-4 Yr Outlook_2009-10 GSN with ETFO at 3% with reconcile (3)_2010-(07)Jul-23 - 2010-11 GSN - Allocation Report - 2010-11 Enhancements for 2011-12 Base Forecast_BASE" xfId="187"/>
    <cellStyle name="_200708 Interim Actual - Feb 28th, 2008_2009-(02)Feb-11-4 Yr Outlook_2009-10 GSN with ETFO at 3% with reconcile (3)_2010-(07)Jul-23 - 2010-11 GSN - Allocation Report - 2010-11 Enhancements for 2011-12 Base Forecast_ENH" xfId="188"/>
    <cellStyle name="_200708 Interim Actual - Feb 28th, 2008_2009-(02)Feb-11-4 Yr Outlook_2009-10 GSN with ETFO at 3% with reconcile (3)_2010-(07)Jul-23 - 2010-11 GSN - Allocation Report - 2010-11 Enhancements for 2011-12 Base Forecast_G48CS25 Df" xfId="189"/>
    <cellStyle name="_200708 Interim Actual - Feb 28th, 2008_2009-(02)Feb-11-4 Yr Outlook_2009-10 GSN with ETFO at 3% with reconcile (3)_2010-(07)Jul-23 - 2010-11 GSN - Allocation Report - 2010-11 Enhancements for 2011-12 Base Forecast_Reconcile Base" xfId="190"/>
    <cellStyle name="_200708 Interim Actual - Feb 28th, 2008_2009-(02)Feb-11-4 Yr Outlook_2009-10 GSN with ETFO at 3% with reconcile (3)_2010-(07)Jul-23 - 2010-11 GSN - Allocation Report - 2010-11 Enhancements for 2011-12 Base Forecast_RECONCILIATION" xfId="191"/>
    <cellStyle name="_200708 Interim Actual - Feb 28th, 2008_2009-(02)Feb-11-4 Yr Outlook_2009-10 GSN with ETFO at 3% with reconcile (3)_2010-(07)Jul-23 - 2010-11 GSN - Allocation Report - 2010-11 Enhancements for 2011-12 Base Forecast_SAF Df" xfId="192"/>
    <cellStyle name="_200708 Interim Actual - Feb 28th, 2008_2009-(02)Feb-11-4 Yr Outlook_2009-10 GSN with ETFO at 3% with reconcile (3)_2010-(07)Jul-23 - 2010-11 GSN - Allocation Report - 2010-11 Enhancements for 2011-12 Base Forecast_Sheet1" xfId="193"/>
    <cellStyle name="_200708 Interim Actual - Feb 28th, 2008_2009-(02)Feb-11-4 Yr Outlook_2009-10 GSN with ETFO at 3% with reconcile (3)_2010-(07)Jul-23 - 2010-11 GSN - Allocation Report - 2010-11 Enhancements for 2011-12 Base Forecast_SUMMARY" xfId="194"/>
    <cellStyle name="_200708 Interim Actual - Feb 28th, 2008_2009-(02)Feb-11-4 Yr Outlook_2009-10 GSN with ETFO at 3% with reconcile (3)_2010-(07)Jul-23 - 2010-11 GSN - Allocation Report - 2010-11 Enhancements for 2011-12 Base Forecast_Unallocated" xfId="195"/>
    <cellStyle name="_200708 Interim Actual - Feb 28th, 2008_2009-(02)Feb-11-4 Yr Outlook_2009-10 GSN with ETFO at 3% with reconcile (3)_2011-(01)Jan-17 - 2011-12 GSN - Allocation Report - Base Forecast Reconciliation" xfId="196"/>
    <cellStyle name="_200708 Interim Actual - Feb 28th, 2008_2009-(02)Feb-11-4 Yr Outlook_2009-10 GSN with ETFO at 3% with reconcile (3)_2011-(01)Jan-19 - 2011-12 GSN - Allocation Report - Base Forecast Reconciliation" xfId="197"/>
    <cellStyle name="_200708 Interim Actual - Feb 28th, 2008_2009-(02)Feb-11-4 Yr Outlook_2009-10 GSN with ETFO at 3% with reconcile (3)_2011-(01)Jan-21 - 2011-12 GSN - Allocation Report - Base Forecast Reconciliation RECOVERED" xfId="198"/>
    <cellStyle name="_200708 Interim Actual - Feb 28th, 2008_2009-(02)Feb-11-4 Yr Outlook_2009-10 GSN with ETFO at 3% with reconcile (3)_2011-(01)Jan-21 - 2011-12 GSN - Special Education Funding" xfId="199"/>
    <cellStyle name="_200708 Interim Actual - Feb 28th, 2008_2009-(02)Feb-11-4 Yr Outlook_2009-10 GSN with ETFO at 3% with reconcile (3)_2011-(01)Jan-23 - 2011-12 GSN - Allocation Report - Base Forecast Reconciliation RECOVERED" xfId="200"/>
    <cellStyle name="_200708 Interim Actual - Feb 28th, 2008_2009-(02)Feb-11-4 Yr Outlook_2009-10 GSN with ETFO at 3% with reconcile (3)_2011-(01)Jan-23 - 2011-12 GSN - Allocation Report - Enhancements" xfId="201"/>
    <cellStyle name="_200708 Interim Actual - Feb 28th, 2008_2009-(02)Feb-11-4 Yr Outlook_2009-10 GSN with ETFO at 3% with reconcile (3)_2011-(01)Jan-25 - 2011-12 GSN - Allocation Report - Enhancements" xfId="202"/>
    <cellStyle name="_200708 Interim Actual - Feb 28th, 2008_2009-(02)Feb-11-4 Yr Outlook_2009-10 GSN with ETFO at 3% with reconcile (3)_2011-(01)Jan-25 - 2011-12 GSN - Allocation Report - Enhancements v2" xfId="203"/>
    <cellStyle name="_200708 Interim Actual - Feb 28th, 2008_2009-(02)Feb-11-4 Yr Outlook_2009-10 GSN with ETFO at 3% with reconcile (3)_2011-(01)Jan-26 - 2011-12 GSN - Allocation Report - Enhancements - Update SpecEd" xfId="204"/>
    <cellStyle name="_200708 Interim Actual - Feb 28th, 2008_2009-(02)Feb-11-4 Yr Outlook_2009-10 GSN with ETFO at 3% with reconcile (3)_2011-(01)Jan-26 - 2011-12 GSN - Special Education Funding" xfId="205"/>
    <cellStyle name="_200708 Interim Actual - Feb 28th, 2008_2009-(02)Feb-11-4 Yr Outlook_2009-10 GSN with ETFO at 3% with reconcile (3)_2011-(01)Jan-27 - 2011-12 GSN - Allocation Report - Base Forecast Reconciliation - Update DSA Phase-Out" xfId="206"/>
    <cellStyle name="_200708 Interim Actual - Feb 28th, 2008_2009-(02)Feb-11-4 Yr Outlook_2009-10 GSN with ETFO at 3% with reconcile (3)_2011-(01)Jan-27 - 2011-12 GSN - Allocation Report - Impact of Internal Forecast" xfId="207"/>
    <cellStyle name="_200708 Interim Actual - Feb 28th, 2008_2009-(02)Feb-11-4 Yr Outlook_2009-10 GSN with ETFO at 3% with reconcile (3)_2011-(01)Jan-27 - 2011-12 GSN - Summary of Spec Ed Funding - EFB vs SEPPB" xfId="208"/>
    <cellStyle name="_200708 Interim Actual - Feb 28th, 2008_2009-(02)Feb-11-4 Yr Outlook_2009-10 GSN with ETFO at 3% with reconcile (3)_2011-(01)Jan-28 - 2011-12 GSN - Allocation Report - Enhancements - Update SpecEd v2" xfId="209"/>
    <cellStyle name="_200708 Interim Actual - Feb 28th, 2008_2009-(02)Feb-11-4 Yr Outlook_2009-10 GSN with ETFO at 3% with reconcile (3)_2011-(02)Feb-01- 2011-12 GSN - Special Education Funding - Locked Base Forecast + Approvals - VALUED" xfId="210"/>
    <cellStyle name="_200708 Interim Actual - Feb 28th, 2008_2009-(02)Feb-11-4 Yr Outlook_2009-10 GSN with ETFO at 3% with reconcile (3)_2011-(02)Feb-14 - 2011-12 GSN Allocation Report VALUED - SSDemo Update" xfId="211"/>
    <cellStyle name="_200708 Interim Actual - Feb 28th, 2008_2009-(02)Feb-11-4 Yr Outlook_2009-10 GSN with ETFO at 3% with reconcile (3)_2011-(02)Feb-18 - 2011-12 GSN - Allocation Report - Enhancements - Utilities" xfId="212"/>
    <cellStyle name="_200708 Interim Actual - Feb 28th, 2008_2009-(02)Feb-11-4 Yr Outlook_2009-10 GSN with ETFO at 3% with reconcile (3)_2011-(02)Feb-18 - 2011-12 GSN - Allocation Report - Enhancements 2" xfId="213"/>
    <cellStyle name="_200708 Interim Actual - Feb 28th, 2008_2009-(02)Feb-11-4 Yr Outlook_2009-10 GSN with ETFO at 3% with reconcile (3)_2011-(02)Feb-22 - 2011-12 GSN - Allocation Report - Enhancements 2" xfId="214"/>
    <cellStyle name="_200708 Interim Actual - Feb 28th, 2008_2009-(02)Feb-11-4 Yr Outlook_2009-10 GSN with ETFO at 3% with reconcile (3)_2011-(02)Feb-24 - 2011-12 GSN - Allocation Report - Enhancements - Update CapInterest" xfId="215"/>
    <cellStyle name="_200708 Interim Actual - Feb 28th, 2008_2009-(02)Feb-11-4 Yr Outlook_2009-10 GSN with ETFO at 3% with reconcile (3)_2011-(02)Feb-24 - 2011-12 GSN - Allocation Report - Enhancements 2 - Update CapInterest" xfId="216"/>
    <cellStyle name="_200708 Interim Actual - Feb 28th, 2008_2009-(02)Feb-11-4 Yr Outlook_2009-10 GSN with ETFO at 3% with reconcile (3)_2011-(03)Mar-10 - 2011-12 GSN - Allocation Report - Base Forecast Reconciliation - Update 72RE" xfId="217"/>
    <cellStyle name="_200708 Interim Actual - Feb 28th, 2008_2009-(02)Feb-11-4 Yr Outlook_2009-10 GSN with ETFO at 3% with reconcile (3)_2011-(03)Mar-14 - 2011-12 GSN - Allocation Report - Enhancements - Update 72REt" xfId="218"/>
    <cellStyle name="_200708 Interim Actual - Feb 28th, 2008_2009-(02)Feb-11-4 Yr Outlook_2009-10 GSN with ETFO at 3% with reconcile (3)_2011-(03)Mar-15 - 2011-12 GSN - Allocation Report - Enhancements 2 - Update 72RE" xfId="219"/>
    <cellStyle name="_200708 Interim Actual - Feb 28th, 2008_2009-(02)Feb-11-4 Yr Outlook_2009-10 GSN with ETFO at 3% with reconcile (3)_2011-(03)Mar-17- 2011-12 GSN - Special Education Funding - Updated to 72 RE" xfId="220"/>
    <cellStyle name="_200708 Interim Actual - Feb 28th, 2008_2009-(02)Feb-11-4 Yr Outlook_2009-10 GSN with ETFO at 3% with reconcile (3)_2011-(03)Mar-23- 2011-12 GSN - Special Education Funding - Updated to 72 RE" xfId="221"/>
    <cellStyle name="_200708 Interim Actual - Feb 28th, 2008_2009-(02)Feb-11-4 Yr Outlook_2009-10 GSN with ETFO at 3% with reconcile (3)_2011-(03)Mar-24 - 2011-12 GSN - Allocation Report - Enhancements - Update RECAPP" xfId="222"/>
    <cellStyle name="_200708 Interim Actual - Feb 28th, 2008_2009-(02)Feb-11-4 Yr Outlook_2009-10 GSN with ETFO at 3% with reconcile (3)_2011-(06)Jun-10 - 2012-13 GSN - Allocation Report - Test" xfId="223"/>
    <cellStyle name="_200708 Interim Actual - Feb 28th, 2008_2009-(02)Feb-11-4 Yr Outlook_2009-10 GSN with ETFO at 3% with reconcile (3)_2011-(09)Sep-23 - 2011-12 GSN - Allocation Report - Enhancements - Update RECAPP" xfId="224"/>
    <cellStyle name="_200708 Interim Actual - Feb 28th, 2008_2009-(02)Feb-11-4 Yr Outlook_2009-10 GSN with ETFO at 3% with reconcile (3)_2011-(11)Nov-23 - 2011-12 GSN - Allocation Report - 2012-13 Base" xfId="225"/>
    <cellStyle name="_200708 Interim Actual - Feb 28th, 2008_2009-(02)Feb-11-4 Yr Outlook_2009-10 GSN with ETFO at 3% with reconcile (3)_2011-(12)Dec-19 - 2011-12 GSN - Allocation Report - 2012-13 Base with PDT" xfId="226"/>
    <cellStyle name="_200708 Interim Actual - Feb 28th, 2008_2009-(02)Feb-11-4 Yr Outlook_2009-10 GSN with ETFO at 3% with reconcile (3)_2012-(01)Jan-17 - 2011-12 GSN - Allocation Report - 2012-13 Projected Base" xfId="227"/>
    <cellStyle name="_200708 Interim Actual - Feb 28th, 2008_2009-(02)Feb-11-4 Yr Outlook_2009-10 GSN with ETFO at 3% with reconcile (3)_2012-01-16 - 2012-13 GSN - Allocation Report - Base Forecast Reconciliation" xfId="228"/>
    <cellStyle name="_200708 Interim Actual - Feb 28th, 2008_2009-(02)Feb-11-4 Yr Outlook_2009-10 GSN with ETFO at 3% with reconcile (3)_2012-01-19- 2012-13 GSN - Special Education Funding - 70 RE" xfId="229"/>
    <cellStyle name="_200708 Interim Actual - Feb 28th, 2008_2009-(02)Feb-11-4 Yr Outlook_2009-10 GSN with ETFO at 3% with reconcile (3)_2012-01-24 - 2012-13 GSN - Special Education Funding - 70 RE" xfId="230"/>
    <cellStyle name="_200708 Interim Actual - Feb 28th, 2008_2009-(02)Feb-11-4 Yr Outlook_2009-10 GSN with ETFO at 3% with reconcile (3)_2012-01-26 - 2012-13 GSN - Allocation Report - Base + Approved - 71RE" xfId="231"/>
    <cellStyle name="_200708 Interim Actual - Feb 28th, 2008_2009-(02)Feb-11-4 Yr Outlook_2009-10 GSN with ETFO at 3% with reconcile (3)_2012-01-27 - 2012-13 GSN - Allocation Report - Base + Approved + New - 71RE" xfId="232"/>
    <cellStyle name="_200708 Interim Actual - Feb 28th, 2008_2009-(02)Feb-11-4 Yr Outlook_2009-10 GSN with ETFO at 3% with reconcile (3)_2012-01-31 - 2012-13 GSN - Allocation Report - Base + Approved - 71RE FNMI Update" xfId="233"/>
    <cellStyle name="_200708 Interim Actual - Feb 28th, 2008_2009-(02)Feb-11-4 Yr Outlook_2009-10 GSN with ETFO at 3% with reconcile (3)_2012-01-31 - 2012-13 GSN - Allocation Report - Base + Approved + New - 71RE" xfId="234"/>
    <cellStyle name="_200708 Interim Actual - Feb 28th, 2008_2009-(02)Feb-11-4 Yr Outlook_2009-10 GSN with ETFO at 3% with reconcile (3)_2012-02-01 - 2012-13 GSN - Allocation Report - Base Forecast Reconciliation - 71RE Update SpecEd &amp; Trans" xfId="235"/>
    <cellStyle name="_200708 Interim Actual - Feb 28th, 2008_2009-(02)Feb-11-4 Yr Outlook_2009-10 GSN with ETFO at 3% with reconcile (3)_2012-02-02 - 2012-13 GSN - Allocation Report - Base + Approved - 71RE Update SpecEd &amp; Trans" xfId="236"/>
    <cellStyle name="_200708 Interim Actual - Feb 28th, 2008_2009-(02)Feb-11-4 Yr Outlook_2009-10 GSN with ETFO at 3% with reconcile (3)_2012-02-02 - 2012-13 GSN - Allocation Report - Base + Approved + New - 71RE Update CapInt" xfId="237"/>
    <cellStyle name="_200708 Interim Actual - Feb 28th, 2008_2009-(02)Feb-11-4 Yr Outlook_2009-10 GSN with ETFO at 3% with reconcile (3)_2012-02-03 - 2012-13 GSN - Allocation Report - Base + Approved + New - 71RE Update SS Savings" xfId="238"/>
    <cellStyle name="_200708 Interim Actual - Feb 28th, 2008_2009-(02)Feb-11-4 Yr Outlook_2009-10 GSN with ETFO at 3% with reconcile (3)_2012-02-06 - 2012-13 GSN - Allocation Report - Base Forecast Reconciliation - 71RE EXTERNAL" xfId="239"/>
    <cellStyle name="_200708 Interim Actual - Feb 28th, 2008_2009-(02)Feb-11-4 Yr Outlook_2009-10 GSN with ETFO at 3% with reconcile (3)_2012-02-07- 2012-13 GSN - Allocation Report - Base + Approved + New - 71RE" xfId="240"/>
    <cellStyle name="_200708 Interim Actual - Feb 28th, 2008_2009-(02)Feb-11-4 Yr Outlook_2009-10 GSN with ETFO at 3% with reconcile (3)_2012-02-10- 2012-13 GSN - Allocation Report - Base + Approved + New - 71RE EXTERNAL" xfId="241"/>
    <cellStyle name="_200708 Interim Actual - Feb 28th, 2008_2009-(02)Feb-11-4 Yr Outlook_2009-10 GSN with ETFO at 3% with reconcile (3)_2012-02-15- 2012-13 GSN - Allocation Report - Base + Approved + New - 71RE EXTERNAL" xfId="242"/>
    <cellStyle name="_200708 Interim Actual - Feb 28th, 2008_2009-(02)Feb-11-4 Yr Outlook_2009-10 GSN with ETFO at 3% with reconcile (3)_2012-02-17- 2012-13 GSN - Allocation Report - Base + Approved + New - 71RE EXTERNAL HNA-Prediction" xfId="243"/>
    <cellStyle name="_200708 Interim Actual - Feb 28th, 2008_2009-(02)Feb-11-4 Yr Outlook_2009-10 GSN with ETFO at 3% with reconcile (3)_2012-02-21- 2012-13 GSN - Allocation Report - Base + Approved + New - 71RE EXTERNAL Non-Union Savings" xfId="244"/>
    <cellStyle name="_200708 Interim Actual - Feb 28th, 2008_2009-(02)Feb-11-4 Yr Outlook_2009-10 GSN with ETFO at 3% with reconcile (3)_2012-02-22 - 2012-13 GSN - Allocation Report - Base + Approved + New - 71RE EXTERNAL ESL-CUS" xfId="245"/>
    <cellStyle name="_200708 Interim Actual - Feb 28th, 2008_2009-(02)Feb-11-4 Yr Outlook_2009-10 GSN with ETFO at 3% with reconcile (3)_2012-02-23 - 2012-13 GSN - Allocation Report - EXTERNAL 71RE - 3 - Base + Approved + New" xfId="246"/>
    <cellStyle name="_200708 Interim Actual - Feb 28th, 2008_2009-(02)Feb-11-4 Yr Outlook_2009-10 GSN with ETFO at 3% with reconcile (3)_2012-03-02 - 2012-13 GSN - Allocation Report - EXTERNAL 72RE - 1 - Base Forecast Reconciliation" xfId="247"/>
    <cellStyle name="_200708 Interim Actual - Feb 28th, 2008_2009-(02)Feb-11-4 Yr Outlook_2009-10 GSN with ETFO at 3% with reconcile (3)_2012-03-16 - 2012-13 GSN - Allocation Report - EXTERNAL 72RE - 3 - Base + Approved + New" xfId="248"/>
    <cellStyle name="_200708 Interim Actual - Feb 28th, 2008_2009-(02)Feb-11-4 Yr Outlook_2009-10 GSN with ETFO at 3% with reconcile (3)_2012-03-29 - 2012-13 GSN - Allocation Report - EXTERNAL 72RE - French 1%" xfId="249"/>
    <cellStyle name="_200708 Interim Actual - Feb 28th, 2008_2009-(02)Feb-11-4 Yr Outlook_2009-10 GSN with ETFO at 3% with reconcile (3)_2012-04-03 - 2012-13 GSN - Allocation Report - EXTERNAL 72RE - 1% Teacher Salary" xfId="250"/>
    <cellStyle name="_200708 Interim Actual - Feb 28th, 2008_2009-(02)Feb-11-4 Yr Outlook_2009-10 GSN with ETFO at 3% with reconcile (3)_2012-04-03 - 2012-13 GSN - Allocation Report - EXTERNAL 72RE - Benefits Multi-Year" xfId="251"/>
    <cellStyle name="_200708 Interim Actual - Feb 28th, 2008_2009-(02)Feb-11-4 Yr Outlook_2009-10 GSN with ETFO at 3% with reconcile (3)_2012-05-04 - 2012-13 GSN - Allocation Report - EXTERNAL 72RE - 02B - Base + Approved + New" xfId="252"/>
    <cellStyle name="_200708 Interim Actual - Feb 28th, 2008_2009-(02)Feb-11-4 Yr Outlook_2009-10 GSN with ETFO at 3% with reconcile (3)_2012-05-16 - 2012-13 GSN - Allocation Report - INTERNAL 72RE - 02B - Base + Approved + New" xfId="253"/>
    <cellStyle name="_200708 Interim Actual - Feb 28th, 2008_2009-(02)Feb-11-4 Yr Outlook_2009-10 GSN with ETFO at 3% with reconcile (3)_2012-06-15 - 2012-13 GSN - Allocation Report - EXTERNAL 72RE - 03B - Final GSN Starting Point" xfId="254"/>
    <cellStyle name="_200708 Interim Actual - Feb 28th, 2008_2009-(02)Feb-11-4 Yr Outlook_2009-10 GSN with ETFO at 3% with reconcile (3)_2012-06-15 - 2012-13 GSN - Allocation Report - INTERNAL 72RE - 03B - Final GSN Starting Point" xfId="255"/>
    <cellStyle name="_200708 Interim Actual - Feb 28th, 2008_2009-(02)Feb-11-4 Yr Outlook_2009-10 GSN with ETFO at 3% with reconcile (3)_2012-07-24 - 2012-13 GSN - Allocation Report - INTERNAL 72RE - 04 - OECTA" xfId="256"/>
    <cellStyle name="_200708 Interim Actual - Feb 28th, 2008_2009-(02)Feb-11-4 Yr Outlook_2009-10 GSN with ETFO at 3% with reconcile (3)_2012-07-25 - 2012-13 GSN - Allocation Report - INTERNAL 72RE - 04 - OECTA v2" xfId="257"/>
    <cellStyle name="_200708 Interim Actual - Feb 28th, 2008_2009-(02)Feb-11-4 Yr Outlook_2009-10 GSN with ETFO at 3% with reconcile (3)_APPROVED" xfId="258"/>
    <cellStyle name="_200708 Interim Actual - Feb 28th, 2008_2009-(02)Feb-11-4 Yr Outlook_2009-10 GSN with ETFO at 3% with reconcile (3)_APPROVEDTEST" xfId="259"/>
    <cellStyle name="_200708 Interim Actual - Feb 28th, 2008_2009-(02)Feb-11-4 Yr Outlook_2009-10 GSN with ETFO at 3% with reconcile (3)_BASE" xfId="260"/>
    <cellStyle name="_200708 Interim Actual - Feb 28th, 2008_2009-(02)Feb-11-4 Yr Outlook_2009-10 GSN with ETFO at 3% with reconcile (3)_BBB Report" xfId="261"/>
    <cellStyle name="_200708 Interim Actual - Feb 28th, 2008_2009-(02)Feb-11-4 Yr Outlook_2009-10 GSN with ETFO at 3% with reconcile (3)_Book5" xfId="262"/>
    <cellStyle name="_200708 Interim Actual - Feb 28th, 2008_2009-(02)Feb-11-4 Yr Outlook_2009-10 GSN with ETFO at 3% with reconcile (3)_ENH" xfId="263"/>
    <cellStyle name="_200708 Interim Actual - Feb 28th, 2008_2009-(02)Feb-11-4 Yr Outlook_2009-10 GSN with ETFO at 3% with reconcile (3)_G48CS25 Df" xfId="264"/>
    <cellStyle name="_200708 Interim Actual - Feb 28th, 2008_2009-(02)Feb-11-4 Yr Outlook_2009-10 GSN with ETFO at 3% with reconcile (3)_HNA" xfId="265"/>
    <cellStyle name="_200708 Interim Actual - Feb 28th, 2008_2009-(02)Feb-11-4 Yr Outlook_2009-10 GSN with ETFO at 3% with reconcile (3)_HoldHarmless" xfId="266"/>
    <cellStyle name="_200708 Interim Actual - Feb 28th, 2008_2009-(02)Feb-11-4 Yr Outlook_2009-10 GSN with ETFO at 3% with reconcile (3)_Reconcile Base" xfId="267"/>
    <cellStyle name="_200708 Interim Actual - Feb 28th, 2008_2009-(02)Feb-11-4 Yr Outlook_2009-10 GSN with ETFO at 3% with reconcile (3)_RECONCILIATION" xfId="268"/>
    <cellStyle name="_200708 Interim Actual - Feb 28th, 2008_2009-(02)Feb-11-4 Yr Outlook_2009-10 GSN with ETFO at 3% with reconcile (3)_SAF Df" xfId="269"/>
    <cellStyle name="_200708 Interim Actual - Feb 28th, 2008_2009-(02)Feb-11-4 Yr Outlook_2009-10 GSN with ETFO at 3% with reconcile (3)_Sheet1" xfId="270"/>
    <cellStyle name="_200708 Interim Actual - Feb 28th, 2008_2009-(02)Feb-11-4 Yr Outlook_2009-10 GSN with ETFO at 3% with reconcile (3)_SUMMARY" xfId="271"/>
    <cellStyle name="_200708 Interim Actual - Feb 28th, 2008_2009-(02)Feb-11-4 Yr Outlook_2009-10 GSN with ETFO at 3% with reconcile (3)_Unallocated" xfId="272"/>
    <cellStyle name="_200708 Interim Actual - Feb 28th, 2008_2009-(02)Feb-13 - 2009-10 GSN - Allocation Report - Revised Estimates EXTERNAL 71 brds REFENH2 SAVINGS RUNS" xfId="273"/>
    <cellStyle name="_200708 Interim Actual - Feb 28th, 2008_2009-(02)Feb-13 - 2009-10 GSN - Allocation Report - Revised Estimates EXTERNAL 71 brds REFENH2 SAVINGS RUNS 2" xfId="274"/>
    <cellStyle name="_200708 Interim Actual - Feb 28th, 2008_2009-(02)Feb-16 - 2009-10 GSN - Allocation Report - Revised Estimates EXTERNAL 71 brds FINAL GSN" xfId="275"/>
    <cellStyle name="_200708 Interim Actual - Feb 28th, 2008_2009-(02)Feb-26 - 2009-10 GSN - Allocation Report - Revised Estimates EXTERNAL 71 brds" xfId="276"/>
    <cellStyle name="_200708 Interim Actual - Feb 28th, 2008_2009-(03)Mar-" xfId="277"/>
    <cellStyle name="_200708 Interim Actual - Feb 28th, 2008_2009-(03)Mar-02 - 2009-10 GSN - Allocation Report - Revised Estimates 72 brds" xfId="278"/>
    <cellStyle name="_200708 Interim Actual - Feb 28th, 2008_2009-(03)Mar-10 - 2009-10 GSN - Allocation Report - Revised Estimates 72 brds" xfId="279"/>
    <cellStyle name="_200708 Interim Actual - Feb 28th, 2008_2009-(03)Mar-10 - 2009-10 GSN - Allocation Report - Revised Estimates 72 brds ETFO" xfId="280"/>
    <cellStyle name="_200708 Interim Actual - Feb 28th, 2008_2009-(03)Mar-12" xfId="281"/>
    <cellStyle name="_200708 Interim Actual - Feb 28th, 2008_2009-(03)Mar-12 " xfId="282"/>
    <cellStyle name="_200708 Interim Actual - Feb 28th, 2008_2009-(03)Mar-12 - " xfId="283"/>
    <cellStyle name="_200708 Interim Actual - Feb 28th, 2008_2009-(03)Mar-12 - 2" xfId="284"/>
    <cellStyle name="_200708 Interim Actual - Feb 28th, 2008_2009-(03)Mar-12 - 200" xfId="285"/>
    <cellStyle name="_200708 Interim Actual - Feb 28th, 2008_2009-(03)Mar-12 - 2009" xfId="286"/>
    <cellStyle name="_200708 Interim Actual - Feb 28th, 2008_2009-(03)Mar-12 - 2009-" xfId="287"/>
    <cellStyle name="_200708 Interim Actual - Feb 28th, 2008_2009-(03)Mar-12 - 2009-1" xfId="288"/>
    <cellStyle name="_200708 Interim Actual - Feb 28th, 2008_2009-(03)Mar-12 - 2009-10" xfId="289"/>
    <cellStyle name="_200708 Interim Actual - Feb 28th, 2008_2009-(03)Mar-12 - 2009-10 GS" xfId="290"/>
    <cellStyle name="_200708 Interim Actual - Feb 28th, 2008_2009-(03)Mar-12 - 2009-10 GSN" xfId="291"/>
    <cellStyle name="_200708 Interim Actual - Feb 28th, 2008_2009-(03)Mar-12 - 2009-10 GSN " xfId="292"/>
    <cellStyle name="_200708 Interim Actual - Feb 28th, 2008_2009-(03)Mar-12 - 2009-10 GSN -" xfId="293"/>
    <cellStyle name="_200708 Interim Actual - Feb 28th, 2008_2009-(03)Mar-12 - 2009-10 GSN - " xfId="294"/>
    <cellStyle name="_200708 Interim Actual - Feb 28th, 2008_2009-(03)Mar-12 - 2009-10 GSN - Al" xfId="295"/>
    <cellStyle name="_200708 Interim Actual - Feb 28th, 2008_2009-(03)Mar-12 - 2009-10 GSN - Allo" xfId="296"/>
    <cellStyle name="_200708 Interim Actual - Feb 28th, 2008_2009-(03)Mar-12 - 2009-10 GSN - Alloc" xfId="297"/>
    <cellStyle name="_200708 Interim Actual - Feb 28th, 2008_2009-(03)Mar-12 - 2009-10 GSN - Alloca" xfId="298"/>
    <cellStyle name="_200708 Interim Actual - Feb 28th, 2008_2009-(03)Mar-12 - 2009-10 GSN - Allocat" xfId="299"/>
    <cellStyle name="_200708 Interim Actual - Feb 28th, 2008_2009-(03)Mar-12 - 2009-10 GSN - Allocati" xfId="300"/>
    <cellStyle name="_200708 Interim Actual - Feb 28th, 2008_2009-(03)Mar-12 - 2009-10 GSN - Allocatio" xfId="301"/>
    <cellStyle name="_200708 Interim Actual - Feb 28th, 2008_2009-(03)Mar-12 - 2009-10 GSN - Allocation" xfId="302"/>
    <cellStyle name="_200708 Interim Actual - Feb 28th, 2008_2009-(03)Mar-12 - 2009-10 GSN - Allocation " xfId="303"/>
    <cellStyle name="_200708 Interim Actual - Feb 28th, 2008_2009-(03)Mar-12 - 2009-10 GSN - Allocation R" xfId="304"/>
    <cellStyle name="_200708 Interim Actual - Feb 28th, 2008_2009-(03)Mar-12 - 2009-10 GSN - Allocation Repo" xfId="305"/>
    <cellStyle name="_200708 Interim Actual - Feb 28th, 2008_2009-(03)Mar-12 - 2009-10 GSN - Allocation Report " xfId="306"/>
    <cellStyle name="_200708 Interim Actual - Feb 28th, 2008_2009-(03)Mar-12 - 2009-10 GSN - Allocation Report - " xfId="307"/>
    <cellStyle name="_200708 Interim Actual - Feb 28th, 2008_2009-(03)Mar-12 - 2009-10 GSN - Allocation Report - R" xfId="308"/>
    <cellStyle name="_200708 Interim Actual - Feb 28th, 2008_2009-(03)Mar-12 - 2009-10 GSN - Allocation Report - Revised Estimates - Base Forecast 72 brds with Graphs" xfId="309"/>
    <cellStyle name="_200708 Interim Actual - Feb 28th, 2008_2009-(03)Mar-12 - 2009-10 GSN - Allocation Report - Revised Estimates - Base Forecast 72 brds with Graphs 2" xfId="310"/>
    <cellStyle name="_200708 Interim Actual - Feb 28th, 2008_2009-(03)Mar-12 - 2009-10 GSN - Allocation Report - Revised Estimates - Base Forecast 72 brds with Graphs_2010-(07)Jul-23 - 2010-11 GSN - Allocation Report - 2010-11 Enhancements for 2011-12 Base Forecast" xfId="311"/>
    <cellStyle name="_200708 Interim Actual - Feb 28th, 2008_2009-(03)Mar-12 - 2009-10 GSN - Allocation Report - Revised Estimates - Base Forecast 72 brds with Graphs_2010-(07)Jul-23 - 2010-11 GSN - Allocation Report - 2010-11 Enhancements for 2011-12 Base Forecast 2" xfId="312"/>
    <cellStyle name="_200708 Interim Actual - Feb 28th, 2008_2009-(03)Mar-12 - 2009-10 GSN - Allocation Report - Revised Estimates - Base Forecast 72 brds with Graphs_2010-(07)Jul-23 - 2010-11 GSN - Allocation Report - 2010-11 Enhancements for 2011-12 Base Forecast_APPROVED" xfId="313"/>
    <cellStyle name="_200708 Interim Actual - Feb 28th, 2008_2009-(03)Mar-12 - 2009-10 GSN - Allocation Report - Revised Estimates - Base Forecast 72 brds with Graphs_2010-(07)Jul-23 - 2010-11 GSN - Allocation Report - 2010-11 Enhancements for 2011-12 Base Forecast_BASE" xfId="314"/>
    <cellStyle name="_200708 Interim Actual - Feb 28th, 2008_2009-(03)Mar-12 - 2009-10 GSN - Allocation Report - Revised Estimates - Base Forecast 72 brds with Graphs_2010-(07)Jul-23 - 2010-11 GSN - Allocation Report - 2010-11 Enhancements for 2011-12 Base Forecast_ENH" xfId="315"/>
    <cellStyle name="_200708 Interim Actual - Feb 28th, 2008_2009-(03)Mar-12 - 2009-10 GSN - Allocation Report - Revised Estimates - Base Forecast 72 brds with Graphs_2010-(07)Jul-23 - 2010-11 GSN - Allocation Report - 2010-11 Enhancements for 2011-12 Base Forecast_G48CS25 Df" xfId="316"/>
    <cellStyle name="_200708 Interim Actual - Feb 28th, 2008_2009-(03)Mar-12 - 2009-10 GSN - Allocation Report - Revised Estimates - Base Forecast 72 brds with Graphs_2010-(07)Jul-23 - 2010-11 GSN - Allocation Report - 2010-11 Enhancements for 2011-12 Base Forecast_SAF Df" xfId="317"/>
    <cellStyle name="_200708 Interim Actual - Feb 28th, 2008_2009-(03)Mar-12 - 2009-10 GSN - Allocation Report - Revised Estimates - Base Forecast 72 brds with Graphs_2010-(07)Jul-23 - 2010-11 GSN - Allocation Report - 2010-11 Enhancements for 2011-12 Base Forecast_Sheet1" xfId="318"/>
    <cellStyle name="_200708 Interim Actual - Feb 28th, 2008_2009-(03)Mar-12 - 2009-10 GSN - Allocation Report - Revised Estimates - Base Forecast 72 brds with Graphs_2010-(07)Jul-23 - 2010-11 GSN - Allocation Report - 2010-11 Enhancements for 2011-12 Base Forecast_SUMMARY" xfId="319"/>
    <cellStyle name="_200708 Interim Actual - Feb 28th, 2008_2009-(03)Mar-12 - 2009-10 GSN - Allocation Report - Revised Estimates - Base Forecast 72 brds with Graphs_2011-(01)Jan-17 - 2011-12 GSN - Allocation Report - Base Forecast Reconciliation" xfId="320"/>
    <cellStyle name="_200708 Interim Actual - Feb 28th, 2008_2009-(03)Mar-12 - 2009-10 GSN - Allocation Report - Revised Estimates - Base Forecast 72 brds with Graphs_2011-(01)Jan-19 - 2011-12 GSN - Allocation Report - Base Forecast Reconciliation" xfId="321"/>
    <cellStyle name="_200708 Interim Actual - Feb 28th, 2008_2009-(03)Mar-12 - 2009-10 GSN - Allocation Report - Revised Estimates - Base Forecast 72 brds with Graphs_2011-(01)Jan-21 - 2011-12 GSN - Allocation Report - Base Forecast Reconciliation RECOVERED" xfId="322"/>
    <cellStyle name="_200708 Interim Actual - Feb 28th, 2008_2009-(03)Mar-12 - 2009-10 GSN - Allocation Report - Revised Estimates - Base Forecast 72 brds with Graphs_2011-(01)Jan-21 - 2011-12 GSN - Special Education Funding" xfId="323"/>
    <cellStyle name="_200708 Interim Actual - Feb 28th, 2008_2009-(03)Mar-12 - 2009-10 GSN - Allocation Report - Revised Estimates - Base Forecast 72 brds with Graphs_2011-(01)Jan-23 - 2011-12 GSN - Allocation Report - Base Forecast Reconciliation RECOVERED" xfId="324"/>
    <cellStyle name="_200708 Interim Actual - Feb 28th, 2008_2009-(03)Mar-12 - 2009-10 GSN - Allocation Report - Revised Estimates - Base Forecast 72 brds with Graphs_2011-(01)Jan-23 - 2011-12 GSN - Allocation Report - Enhancements" xfId="325"/>
    <cellStyle name="_200708 Interim Actual - Feb 28th, 2008_2009-(03)Mar-12 - 2009-10 GSN - Allocation Report - Revised Estimates - Base Forecast 72 brds with Graphs_2011-(01)Jan-25 - 2011-12 GSN - Allocation Report - Enhancements" xfId="326"/>
    <cellStyle name="_200708 Interim Actual - Feb 28th, 2008_2009-(03)Mar-12 - 2009-10 GSN - Allocation Report - Revised Estimates - Base Forecast 72 brds with Graphs_2011-(01)Jan-25 - 2011-12 GSN - Allocation Report - Enhancements v2" xfId="327"/>
    <cellStyle name="_200708 Interim Actual - Feb 28th, 2008_2009-(03)Mar-12 - 2009-10 GSN - Allocation Report - Revised Estimates - Base Forecast 72 brds with Graphs_2011-(01)Jan-26 - 2011-12 GSN - Allocation Report - Enhancements - Update SpecEd" xfId="328"/>
    <cellStyle name="_200708 Interim Actual - Feb 28th, 2008_2009-(03)Mar-12 - 2009-10 GSN - Allocation Report - Revised Estimates - Base Forecast 72 brds with Graphs_2011-(01)Jan-26 - 2011-12 GSN - Special Education Funding" xfId="329"/>
    <cellStyle name="_200708 Interim Actual - Feb 28th, 2008_2009-(03)Mar-12 - 2009-10 GSN - Allocation Report - Revised Estimates - Base Forecast 72 brds with Graphs_2011-(01)Jan-27 - 2011-12 GSN - Allocation Report - Base Forecast Reconciliation - Update DSA Phase-Out" xfId="330"/>
    <cellStyle name="_200708 Interim Actual - Feb 28th, 2008_2009-(03)Mar-12 - 2009-10 GSN - Allocation Report - Revised Estimates - Base Forecast 72 brds with Graphs_2011-(01)Jan-27 - 2011-12 GSN - Allocation Report - Impact of Internal Forecast" xfId="331"/>
    <cellStyle name="_200708 Interim Actual - Feb 28th, 2008_2009-(03)Mar-12 - 2009-10 GSN - Allocation Report - Revised Estimates - Base Forecast 72 brds with Graphs_2011-(01)Jan-28 - 2011-12 GSN - Allocation Report - Enhancements - Update SpecEd v2" xfId="332"/>
    <cellStyle name="_200708 Interim Actual - Feb 28th, 2008_2009-(03)Mar-12 - 2009-10 GSN - Allocation Report - Revised Estimates - Base Forecast 72 brds with Graphs_2011-(02)Feb-14 - 2011-12 GSN Allocation Report VALUED - SSDemo Update" xfId="333"/>
    <cellStyle name="_200708 Interim Actual - Feb 28th, 2008_2009-(03)Mar-12 - 2009-10 GSN - Allocation Report - Revised Estimates - Base Forecast 72 brds with Graphs_2011-(02)Feb-18 - 2011-12 GSN - Allocation Report - Enhancements - Utilities" xfId="334"/>
    <cellStyle name="_200708 Interim Actual - Feb 28th, 2008_2009-(03)Mar-12 - 2009-10 GSN - Allocation Report - Revised Estimates - Base Forecast 72 brds with Graphs_2011-(02)Feb-18 - 2011-12 GSN - Allocation Report - Enhancements 2" xfId="335"/>
    <cellStyle name="_200708 Interim Actual - Feb 28th, 2008_2009-(03)Mar-12 - 2009-10 GSN - Allocation Report - Revised Estimates - Base Forecast 72 brds with Graphs_2011-(02)Feb-22 - 2011-12 GSN - Allocation Report - Enhancements 2" xfId="336"/>
    <cellStyle name="_200708 Interim Actual - Feb 28th, 2008_2009-(03)Mar-12 - 2009-10 GSN - Allocation Report - Revised Estimates - Base Forecast 72 brds with Graphs_2011-(02)Feb-24 - 2011-12 GSN - Allocation Report - Enhancements - Update CapInterest" xfId="337"/>
    <cellStyle name="_200708 Interim Actual - Feb 28th, 2008_2009-(03)Mar-12 - 2009-10 GSN - Allocation Report - Revised Estimates - Base Forecast 72 brds with Graphs_2011-(02)Feb-24 - 2011-12 GSN - Allocation Report - Enhancements 2 - Update CapInterest" xfId="338"/>
    <cellStyle name="_200708 Interim Actual - Feb 28th, 2008_2009-(03)Mar-12 - 2009-10 GSN - Allocation Report - Revised Estimates - Base Forecast 72 brds with Graphs_2011-(03)Mar-10 - 2011-12 GSN - Allocation Report - Base Forecast Reconciliation - Update 72RE" xfId="339"/>
    <cellStyle name="_200708 Interim Actual - Feb 28th, 2008_2009-(03)Mar-12 - 2009-10 GSN - Allocation Report - Revised Estimates - Base Forecast 72 brds with Graphs_2011-(03)Mar-14 - 2011-12 GSN - Allocation Report - Enhancements - Update 72REt" xfId="340"/>
    <cellStyle name="_200708 Interim Actual - Feb 28th, 2008_2009-(03)Mar-12 - 2009-10 GSN - Allocation Report - Revised Estimates - Base Forecast 72 brds with Graphs_2011-(03)Mar-15 - 2011-12 GSN - Allocation Report - Enhancements 2 - Update 72RE" xfId="341"/>
    <cellStyle name="_200708 Interim Actual - Feb 28th, 2008_2009-(03)Mar-12 - 2009-10 GSN - Allocation Report - Revised Estimates - Base Forecast 72 brds with Graphs_2011-(03)Mar-17- 2011-12 GSN - Special Education Funding - Updated to 72 RE" xfId="342"/>
    <cellStyle name="_200708 Interim Actual - Feb 28th, 2008_2009-(03)Mar-12 - 2009-10 GSN - Allocation Report - Revised Estimates - Base Forecast 72 brds with Graphs_2011-(03)Mar-24 - 2011-12 GSN - Allocation Report - Enhancements - Update RECAPP" xfId="343"/>
    <cellStyle name="_200708 Interim Actual - Feb 28th, 2008_2009-(03)Mar-12 - 2009-10 GSN - Allocation Report - Revised Estimates - Base Forecast 72 brds with Graphs_2011-(06)Jun-10 - 2012-13 GSN - Allocation Report - Test" xfId="344"/>
    <cellStyle name="_200708 Interim Actual - Feb 28th, 2008_2009-(03)Mar-12 - 2009-10 GSN - Allocation Report - Revised Estimates - Base Forecast 72 brds with Graphs_2011-(09)Sep-23 - 2011-12 GSN - Allocation Report - Enhancements - Update RECAPP" xfId="345"/>
    <cellStyle name="_200708 Interim Actual - Feb 28th, 2008_2009-(03)Mar-12 - 2009-10 GSN - Allocation Report - Revised Estimates - Base Forecast 72 brds with Graphs_2011-(11)Nov-23 - 2011-12 GSN - Allocation Report - 2012-13 Base" xfId="346"/>
    <cellStyle name="_200708 Interim Actual - Feb 28th, 2008_2009-(03)Mar-12 - 2009-10 GSN - Allocation Report - Revised Estimates - Base Forecast 72 brds with Graphs_2011-(12)Dec-19 - 2011-12 GSN - Allocation Report - 2012-13 Base with PDT" xfId="347"/>
    <cellStyle name="_200708 Interim Actual - Feb 28th, 2008_2009-(03)Mar-12 - 2009-10 GSN - Allocation Report - Revised Estimates - Base Forecast 72 brds with Graphs_2012-(01)Jan-17 - 2011-12 GSN - Allocation Report - 2012-13 Projected Base" xfId="348"/>
    <cellStyle name="_200708 Interim Actual - Feb 28th, 2008_2009-(03)Mar-12 - 2009-10 GSN - Allocation Report - Revised Estimates - Base Forecast 72 brds with Graphs_2012-01-16 - 2012-13 GSN - Allocation Report - Base Forecast Reconciliation" xfId="349"/>
    <cellStyle name="_200708 Interim Actual - Feb 28th, 2008_2009-(03)Mar-12 - 2009-10 GSN - Allocation Report - Revised Estimates - Base Forecast 72 brds with Graphs_2012-01-19- 2012-13 GSN - Special Education Funding - 70 RE" xfId="350"/>
    <cellStyle name="_200708 Interim Actual - Feb 28th, 2008_2009-(03)Mar-12 - 2009-10 GSN - Allocation Report - Revised Estimates - Base Forecast 72 brds with Graphs_2012-01-24 - 2012-13 GSN - Special Education Funding - 70 RE" xfId="351"/>
    <cellStyle name="_200708 Interim Actual - Feb 28th, 2008_2009-(03)Mar-12 - 2009-10 GSN - Allocation Report - Revised Estimates - Base Forecast 72 brds with Graphs_2012-01-26 - 2012-13 GSN - Allocation Report - Base + Approved - 71RE" xfId="352"/>
    <cellStyle name="_200708 Interim Actual - Feb 28th, 2008_2009-(03)Mar-12 - 2009-10 GSN - Allocation Report - Revised Estimates - Base Forecast 72 brds with Graphs_2012-01-27 - 2012-13 GSN - Allocation Report - Base + Approved + New - 71RE" xfId="353"/>
    <cellStyle name="_200708 Interim Actual - Feb 28th, 2008_2009-(03)Mar-12 - 2009-10 GSN - Allocation Report - Revised Estimates - Base Forecast 72 brds with Graphs_2012-01-31 - 2012-13 GSN - Allocation Report - Base + Approved - 71RE FNMI Update" xfId="354"/>
    <cellStyle name="_200708 Interim Actual - Feb 28th, 2008_2009-(03)Mar-12 - 2009-10 GSN - Allocation Report - Revised Estimates - Base Forecast 72 brds with Graphs_2012-01-31 - 2012-13 GSN - Allocation Report - Base + Approved + New - 71RE" xfId="355"/>
    <cellStyle name="_200708 Interim Actual - Feb 28th, 2008_2009-(03)Mar-12 - 2009-10 GSN - Allocation Report - Revised Estimates - Base Forecast 72 brds with Graphs_2012-02-01 - 2012-13 GSN - Allocation Report - Base Forecast Reconciliation - 71RE Update SpecEd &amp; Trans" xfId="356"/>
    <cellStyle name="_200708 Interim Actual - Feb 28th, 2008_2009-(03)Mar-12 - 2009-10 GSN - Allocation Report - Revised Estimates - Base Forecast 72 brds with Graphs_2012-02-02 - 2012-13 GSN - Allocation Report - Base + Approved - 71RE Update SpecEd &amp; Trans" xfId="357"/>
    <cellStyle name="_200708 Interim Actual - Feb 28th, 2008_2009-(03)Mar-12 - 2009-10 GSN - Allocation Report - Revised Estimates - Base Forecast 72 brds with Graphs_2012-02-02 - 2012-13 GSN - Allocation Report - Base + Approved + New - 71RE Update CapInt" xfId="358"/>
    <cellStyle name="_200708 Interim Actual - Feb 28th, 2008_2009-(03)Mar-12 - 2009-10 GSN - Allocation Report - Revised Estimates - Base Forecast 72 brds with Graphs_2012-02-03 - 2012-13 GSN - Allocation Report - Base + Approved + New - 71RE Update SS Savings" xfId="359"/>
    <cellStyle name="_200708 Interim Actual - Feb 28th, 2008_2009-(03)Mar-12 - 2009-10 GSN - Allocation Report - Revised Estimates - Base Forecast 72 brds with Graphs_2012-02-06 - 2012-13 GSN - Allocation Report - Base Forecast Reconciliation - 71RE EXTERNAL" xfId="360"/>
    <cellStyle name="_200708 Interim Actual - Feb 28th, 2008_2009-(03)Mar-12 - 2009-10 GSN - Allocation Report - Revised Estimates - Base Forecast 72 brds with Graphs_2012-02-07- 2012-13 GSN - Allocation Report - Base + Approved + New - 71RE" xfId="361"/>
    <cellStyle name="_200708 Interim Actual - Feb 28th, 2008_2009-(03)Mar-12 - 2009-10 GSN - Allocation Report - Revised Estimates - Base Forecast 72 brds with Graphs_2012-02-10- 2012-13 GSN - Allocation Report - Base + Approved + New - 71RE EXTERNAL" xfId="362"/>
    <cellStyle name="_200708 Interim Actual - Feb 28th, 2008_2009-(03)Mar-12 - 2009-10 GSN - Allocation Report - Revised Estimates - Base Forecast 72 brds with Graphs_2012-02-15- 2012-13 GSN - Allocation Report - Base + Approved + New - 71RE EXTERNAL" xfId="363"/>
    <cellStyle name="_200708 Interim Actual - Feb 28th, 2008_2009-(03)Mar-12 - 2009-10 GSN - Allocation Report - Revised Estimates - Base Forecast 72 brds with Graphs_2012-02-17- 2012-13 GSN - Allocation Report - Base + Approved + New - 71RE EXTERNAL HNA-Prediction" xfId="364"/>
    <cellStyle name="_200708 Interim Actual - Feb 28th, 2008_2009-(03)Mar-12 - 2009-10 GSN - Allocation Report - Revised Estimates - Base Forecast 72 brds with Graphs_2012-02-21- 2012-13 GSN - Allocation Report - Base + Approved + New - 71RE EXTERNAL Non-Union Savings" xfId="365"/>
    <cellStyle name="_200708 Interim Actual - Feb 28th, 2008_2009-(03)Mar-12 - 2009-10 GSN - Allocation Report - Revised Estimates - Base Forecast 72 brds with Graphs_2012-02-22 - 2012-13 GSN - Allocation Report - Base + Approved + New - 71RE EXTERNAL ESL-CUS" xfId="366"/>
    <cellStyle name="_200708 Interim Actual - Feb 28th, 2008_2009-(03)Mar-12 - 2009-10 GSN - Allocation Report - Revised Estimates - Base Forecast 72 brds with Graphs_2012-02-23 - 2012-13 GSN - Allocation Report - EXTERNAL 71RE - 3 - Base + Approved + New" xfId="367"/>
    <cellStyle name="_200708 Interim Actual - Feb 28th, 2008_2009-(03)Mar-12 - 2009-10 GSN - Allocation Report - Revised Estimates - Base Forecast 72 brds with Graphs_2012-03-02 - 2012-13 GSN - Allocation Report - EXTERNAL 72RE - 1 - Base Forecast Reconciliation" xfId="368"/>
    <cellStyle name="_200708 Interim Actual - Feb 28th, 2008_2009-(03)Mar-12 - 2009-10 GSN - Allocation Report - Revised Estimates - Base Forecast 72 brds with Graphs_2012-03-16 - 2012-13 GSN - Allocation Report - EXTERNAL 72RE - 3 - Base + Approved + New" xfId="369"/>
    <cellStyle name="_200708 Interim Actual - Feb 28th, 2008_2009-(03)Mar-12 - 2009-10 GSN - Allocation Report - Revised Estimates - Base Forecast 72 brds with Graphs_2012-03-29 - 2012-13 GSN - Allocation Report - EXTERNAL 72RE - French 1%" xfId="370"/>
    <cellStyle name="_200708 Interim Actual - Feb 28th, 2008_2009-(03)Mar-12 - 2009-10 GSN - Allocation Report - Revised Estimates - Base Forecast 72 brds with Graphs_2012-04-03 - 2012-13 GSN - Allocation Report - EXTERNAL 72RE - 1% Teacher Salary" xfId="371"/>
    <cellStyle name="_200708 Interim Actual - Feb 28th, 2008_2009-(03)Mar-12 - 2009-10 GSN - Allocation Report - Revised Estimates - Base Forecast 72 brds with Graphs_2012-04-03 - 2012-13 GSN - Allocation Report - EXTERNAL 72RE - Benefits Multi-Year" xfId="372"/>
    <cellStyle name="_200708 Interim Actual - Feb 28th, 2008_2009-(03)Mar-12 - 2009-10 GSN - Allocation Report - Revised Estimates - Base Forecast 72 brds with Graphs_2012-05-04 - 2012-13 GSN - Allocation Report - EXTERNAL 72RE - 02B - Base + Approved + New" xfId="373"/>
    <cellStyle name="_200708 Interim Actual - Feb 28th, 2008_2009-(03)Mar-12 - 2009-10 GSN - Allocation Report - Revised Estimates - Base Forecast 72 brds with Graphs_2012-05-16 - 2012-13 GSN - Allocation Report - INTERNAL 72RE - 02B - Base + Approved + New" xfId="374"/>
    <cellStyle name="_200708 Interim Actual - Feb 28th, 2008_2009-(03)Mar-12 - 2009-10 GSN - Allocation Report - Revised Estimates - Base Forecast 72 brds with Graphs_2012-06-15 - 2012-13 GSN - Allocation Report - EXTERNAL 72RE - 03B - Final GSN Starting Point" xfId="375"/>
    <cellStyle name="_200708 Interim Actual - Feb 28th, 2008_2009-(03)Mar-12 - 2009-10 GSN - Allocation Report - Revised Estimates - Base Forecast 72 brds with Graphs_2012-06-15 - 2012-13 GSN - Allocation Report - INTERNAL 72RE - 03B - Final GSN Starting Point" xfId="376"/>
    <cellStyle name="_200708 Interim Actual - Feb 28th, 2008_2009-(03)Mar-12 - 2009-10 GSN - Allocation Report - Revised Estimates - Base Forecast 72 brds with Graphs_2012-07-24 - 2012-13 GSN - Allocation Report - INTERNAL 72RE - 04 - OECTA" xfId="377"/>
    <cellStyle name="_200708 Interim Actual - Feb 28th, 2008_2009-(03)Mar-12 - 2009-10 GSN - Allocation Report - Revised Estimates - Base Forecast 72 brds with Graphs_2012-07-25 - 2012-13 GSN - Allocation Report - INTERNAL 72RE - 04 - OECTA v2" xfId="378"/>
    <cellStyle name="_200708 Interim Actual - Feb 28th, 2008_2009-(03)Mar-12 - 2009-10 GSN - Allocation Report - Revised Estimates - Base Forecast 72 brds with Graphs_APPROVED" xfId="379"/>
    <cellStyle name="_200708 Interim Actual - Feb 28th, 2008_2009-(03)Mar-12 - 2009-10 GSN - Allocation Report - Revised Estimates - Base Forecast 72 brds with Graphs_APPROVEDTEST" xfId="380"/>
    <cellStyle name="_200708 Interim Actual - Feb 28th, 2008_2009-(03)Mar-12 - 2009-10 GSN - Allocation Report - Revised Estimates - Base Forecast 72 brds with Graphs_BASE" xfId="381"/>
    <cellStyle name="_200708 Interim Actual - Feb 28th, 2008_2009-(03)Mar-12 - 2009-10 GSN - Allocation Report - Revised Estimates - Base Forecast 72 brds with Graphs_ENH" xfId="382"/>
    <cellStyle name="_200708 Interim Actual - Feb 28th, 2008_2009-(03)Mar-12 - 2009-10 GSN - Allocation Report - Revised Estimates - Base Forecast 72 brds with Graphs_G48CS25 Df" xfId="383"/>
    <cellStyle name="_200708 Interim Actual - Feb 28th, 2008_2009-(03)Mar-12 - 2009-10 GSN - Allocation Report - Revised Estimates - Base Forecast 72 brds with Graphs_HNA" xfId="384"/>
    <cellStyle name="_200708 Interim Actual - Feb 28th, 2008_2009-(03)Mar-12 - 2009-10 GSN - Allocation Report - Revised Estimates - Base Forecast 72 brds with Graphs_HoldHarmless" xfId="385"/>
    <cellStyle name="_200708 Interim Actual - Feb 28th, 2008_2009-(03)Mar-12 - 2009-10 GSN - Allocation Report - Revised Estimates - Base Forecast 72 brds with Graphs_Reconcile Base" xfId="386"/>
    <cellStyle name="_200708 Interim Actual - Feb 28th, 2008_2009-(03)Mar-12 - 2009-10 GSN - Allocation Report - Revised Estimates - Base Forecast 72 brds with Graphs_RECONCILIATION" xfId="387"/>
    <cellStyle name="_200708 Interim Actual - Feb 28th, 2008_2009-(03)Mar-12 - 2009-10 GSN - Allocation Report - Revised Estimates - Base Forecast 72 brds with Graphs_SAF Df" xfId="388"/>
    <cellStyle name="_200708 Interim Actual - Feb 28th, 2008_2009-(03)Mar-12 - 2009-10 GSN - Allocation Report - Revised Estimates - Base Forecast 72 brds with Graphs_Sheet1" xfId="389"/>
    <cellStyle name="_200708 Interim Actual - Feb 28th, 2008_2009-(03)Mar-12 - 2009-10 GSN - Allocation Report - Revised Estimates - Base Forecast 72 brds with Graphs_SUMMARY" xfId="390"/>
    <cellStyle name="_200708 Interim Actual - Feb 28th, 2008_2009-(03)Mar-12 - 2009-10 GSN - Allocation Report - Revised Estimates - Base Forecast 72 brds with Graphs_Unallocated" xfId="391"/>
    <cellStyle name="_200708 Interim Actual - Feb 28th, 2008_2009-(03)Mar-13 - 2009-10 GSN - Allocation Report - Revised Estimates 72 brds ETFO" xfId="392"/>
    <cellStyle name="_200708 Interim Actual - Feb 28th, 2008_2009-(03)Mar-17 - 2009-10 GSN - Allocation Report - Revised Estimates" xfId="393"/>
    <cellStyle name="_200708 Interim Actual - Feb 28th, 2008_2009-(03)Mar-18 - 2009-10 GSN - Allocation Report - Revised Estimates" xfId="394"/>
    <cellStyle name="_200708 Interim Actual - Feb 28th, 2008_2009-(03)Mar-18 - 2009-10 GSN - Allocation Report - Revised Estimates G48" xfId="395"/>
    <cellStyle name="_200708 Interim Actual - Feb 28th, 2008_2009-(03)Mar-18 - 2009-10 GSN - Allocation Report - Revised Estimates G48 For 2010-11 Base Forecast" xfId="396"/>
    <cellStyle name="_200708 Interim Actual - Feb 28th, 2008_2009-(05)May-20 - 2009-10 GSN - Allocation Report - Template" xfId="397"/>
    <cellStyle name="_200708 Interim Actual - Feb 28th, 2008_2009-(08)Aug-11 - 2010-11 GSN - Allocation Report - Template" xfId="398"/>
    <cellStyle name="_200708 Interim Actual - Feb 28th, 2008_2009-(10)Oct-28 - 2010-11 GSN - Allocation Report - Template w Oracle" xfId="399"/>
    <cellStyle name="_200708 Interim Actual - Feb 28th, 2008_2009-(10)Oct-28 - 2010-11 GSN - Allocation Report - Template w Oracle_CA" xfId="400"/>
    <cellStyle name="_200708 Interim Actual - Feb 28th, 2008_2009-(12)Dec-18 - 2010-11 GSN - Allocation Report - Base Forecast Temp" xfId="401"/>
    <cellStyle name="_200708 Interim Actual - Feb 28th, 2008_2009-(12)Dec-23 - 2009-10 GSN - Allocation Report - Revised Estimates G48 For 2010-11 Base Forecast" xfId="402"/>
    <cellStyle name="_200708 Interim Actual - Feb 28th, 2008_2009-10 Base Forecast" xfId="403"/>
    <cellStyle name="_200708 Interim Actual - Feb 28th, 2008_2009-10 Base Forecast 2" xfId="404"/>
    <cellStyle name="_200708 Interim Actual - Feb 28th, 2008_2009-10 Base Forecast_2010-(07)Jul-23 - 2010-11 GSN - Allocation Report - 2010-11 Enhancements for 2011-12 Base Forecast" xfId="405"/>
    <cellStyle name="_200708 Interim Actual - Feb 28th, 2008_2009-10 Base Forecast_2010-(07)Jul-23 - 2010-11 GSN - Allocation Report - 2010-11 Enhancements for 2011-12 Base Forecast 2" xfId="406"/>
    <cellStyle name="_200708 Interim Actual - Feb 28th, 2008_2009-10 Base Forecast_2010-(07)Jul-23 - 2010-11 GSN - Allocation Report - 2010-11 Enhancements for 2011-12 Base Forecast_2011-(01)Jan-21 - 2011-12 GSN - Allocation Report - Base Forecast Reconciliation RECOVERED" xfId="407"/>
    <cellStyle name="_200708 Interim Actual - Feb 28th, 2008_2009-10 Base Forecast_2010-(07)Jul-23 - 2010-11 GSN - Allocation Report - 2010-11 Enhancements for 2011-12 Base Forecast_2011-(01)Jan-23 - 2011-12 GSN - Allocation Report - Base Forecast Reconciliation RECOVERED" xfId="408"/>
    <cellStyle name="_200708 Interim Actual - Feb 28th, 2008_2009-10 Base Forecast_2010-(07)Jul-23 - 2010-11 GSN - Allocation Report - 2010-11 Enhancements for 2011-12 Base Forecast_2011-(01)Jan-23 - 2011-12 GSN - Allocation Report - Enhancements" xfId="409"/>
    <cellStyle name="_200708 Interim Actual - Feb 28th, 2008_2009-10 Base Forecast_2010-(07)Jul-23 - 2010-11 GSN - Allocation Report - 2010-11 Enhancements for 2011-12 Base Forecast_2011-(01)Jan-25 - 2011-12 GSN - Allocation Report - Enhancements" xfId="410"/>
    <cellStyle name="_200708 Interim Actual - Feb 28th, 2008_2009-10 Base Forecast_2010-(07)Jul-23 - 2010-11 GSN - Allocation Report - 2010-11 Enhancements for 2011-12 Base Forecast_2011-(01)Jan-25 - 2011-12 GSN - Allocation Report - Enhancements v2" xfId="411"/>
    <cellStyle name="_200708 Interim Actual - Feb 28th, 2008_2009-10 Base Forecast_2010-(07)Jul-23 - 2010-11 GSN - Allocation Report - 2010-11 Enhancements for 2011-12 Base Forecast_2011-(01)Jan-26 - 2011-12 GSN - Allocation Report - Enhancements - Update SpecEd" xfId="412"/>
    <cellStyle name="_200708 Interim Actual - Feb 28th, 2008_2009-10 Base Forecast_2010-(07)Jul-23 - 2010-11 GSN - Allocation Report - 2010-11 Enhancements for 2011-12 Base Forecast_2011-(01)Jan-27 - 2011-12 GSN - Allocation Report - Impact of Internal Forecast" xfId="413"/>
    <cellStyle name="_200708 Interim Actual - Feb 28th, 2008_2009-10 Base Forecast_2010-(07)Jul-23 - 2010-11 GSN - Allocation Report - 2010-11 Enhancements for 2011-12 Base Forecast_2011-(01)Jan-28 - 2011-12 GSN - Allocation Report - Enhancements - Update SpecEd v2" xfId="414"/>
    <cellStyle name="_200708 Interim Actual - Feb 28th, 2008_2009-10 Base Forecast_2010-(07)Jul-23 - 2010-11 GSN - Allocation Report - 2010-11 Enhancements for 2011-12 Base Forecast_2011-(02)Feb-14 - 2011-12 GSN Allocation Report VALUED - SSDemo Update" xfId="415"/>
    <cellStyle name="_200708 Interim Actual - Feb 28th, 2008_2009-10 Base Forecast_2010-(07)Jul-23 - 2010-11 GSN - Allocation Report - 2010-11 Enhancements for 2011-12 Base Forecast_2011-(02)Feb-18 - 2011-12 GSN - Allocation Report - Enhancements - Utilities" xfId="416"/>
    <cellStyle name="_200708 Interim Actual - Feb 28th, 2008_2009-10 Base Forecast_2010-(07)Jul-23 - 2010-11 GSN - Allocation Report - 2010-11 Enhancements for 2011-12 Base Forecast_2011-(02)Feb-18 - 2011-12 GSN - Allocation Report - Enhancements 2" xfId="417"/>
    <cellStyle name="_200708 Interim Actual - Feb 28th, 2008_2009-10 Base Forecast_2010-(07)Jul-23 - 2010-11 GSN - Allocation Report - 2010-11 Enhancements for 2011-12 Base Forecast_2011-(02)Feb-22 - 2011-12 GSN - Allocation Report - Enhancements 2" xfId="418"/>
    <cellStyle name="_200708 Interim Actual - Feb 28th, 2008_2009-10 Base Forecast_2010-(07)Jul-23 - 2010-11 GSN - Allocation Report - 2010-11 Enhancements for 2011-12 Base Forecast_2011-(02)Feb-24 - 2011-12 GSN - Allocation Report - Enhancements - Update CapInterest" xfId="419"/>
    <cellStyle name="_200708 Interim Actual - Feb 28th, 2008_2009-10 Base Forecast_2010-(07)Jul-23 - 2010-11 GSN - Allocation Report - 2010-11 Enhancements for 2011-12 Base Forecast_2011-(02)Feb-24 - 2011-12 GSN - Allocation Report - Enhancements 2 - Update CapInterest" xfId="420"/>
    <cellStyle name="_200708 Interim Actual - Feb 28th, 2008_2009-10 Base Forecast_2010-(07)Jul-23 - 2010-11 GSN - Allocation Report - 2010-11 Enhancements for 2011-12 Base Forecast_2011-(03)Mar-10 - 2011-12 GSN - Allocation Report - Base Forecast Reconciliation - Update 72RE" xfId="421"/>
    <cellStyle name="_200708 Interim Actual - Feb 28th, 2008_2009-10 Base Forecast_2010-(07)Jul-23 - 2010-11 GSN - Allocation Report - 2010-11 Enhancements for 2011-12 Base Forecast_2011-(03)Mar-14 - 2011-12 GSN - Allocation Report - Enhancements - Update 72REt" xfId="422"/>
    <cellStyle name="_200708 Interim Actual - Feb 28th, 2008_2009-10 Base Forecast_2010-(07)Jul-23 - 2010-11 GSN - Allocation Report - 2010-11 Enhancements for 2011-12 Base Forecast_2011-(03)Mar-15 - 2011-12 GSN - Allocation Report - Enhancements 2 - Update 72RE" xfId="423"/>
    <cellStyle name="_200708 Interim Actual - Feb 28th, 2008_2009-10 Base Forecast_2010-(07)Jul-23 - 2010-11 GSN - Allocation Report - 2010-11 Enhancements for 2011-12 Base Forecast_2011-(03)Mar-24 - 2011-12 GSN - Allocation Report - Enhancements - Update RECAPP" xfId="424"/>
    <cellStyle name="_200708 Interim Actual - Feb 28th, 2008_2009-10 Base Forecast_2010-(07)Jul-23 - 2010-11 GSN - Allocation Report - 2010-11 Enhancements for 2011-12 Base Forecast_2011-(06)Jun-10 - 2012-13 GSN - Allocation Report - Test" xfId="425"/>
    <cellStyle name="_200708 Interim Actual - Feb 28th, 2008_2009-10 Base Forecast_2010-(07)Jul-23 - 2010-11 GSN - Allocation Report - 2010-11 Enhancements for 2011-12 Base Forecast_2011-(09)Sep-23 - 2011-12 GSN - Allocation Report - Enhancements - Update RECAPP" xfId="426"/>
    <cellStyle name="_200708 Interim Actual - Feb 28th, 2008_2009-10 Base Forecast_2010-(07)Jul-23 - 2010-11 GSN - Allocation Report - 2010-11 Enhancements for 2011-12 Base Forecast_2011-(11)Nov-23 - 2011-12 GSN - Allocation Report - 2012-13 Base" xfId="427"/>
    <cellStyle name="_200708 Interim Actual - Feb 28th, 2008_2009-10 Base Forecast_2010-(07)Jul-23 - 2010-11 GSN - Allocation Report - 2010-11 Enhancements for 2011-12 Base Forecast_2011-(12)Dec-19 - 2011-12 GSN - Allocation Report - 2012-13 Base with PDT" xfId="428"/>
    <cellStyle name="_200708 Interim Actual - Feb 28th, 2008_2009-10 Base Forecast_2010-(07)Jul-23 - 2010-11 GSN - Allocation Report - 2010-11 Enhancements for 2011-12 Base Forecast_2012-(01)Jan-17 - 2011-12 GSN - Allocation Report - 2012-13 Projected Base" xfId="429"/>
    <cellStyle name="_200708 Interim Actual - Feb 28th, 2008_2009-10 Base Forecast_2010-(07)Jul-23 - 2010-11 GSN - Allocation Report - 2010-11 Enhancements for 2011-12 Base Forecast_2012-01-16 - 2012-13 GSN - Allocation Report - Base Forecast Reconciliation" xfId="430"/>
    <cellStyle name="_200708 Interim Actual - Feb 28th, 2008_2009-10 Base Forecast_2010-(07)Jul-23 - 2010-11 GSN - Allocation Report - 2010-11 Enhancements for 2011-12 Base Forecast_2012-01-26 - 2012-13 GSN - Allocation Report - Base + Approved - 71RE" xfId="431"/>
    <cellStyle name="_200708 Interim Actual - Feb 28th, 2008_2009-10 Base Forecast_2010-(07)Jul-23 - 2010-11 GSN - Allocation Report - 2010-11 Enhancements for 2011-12 Base Forecast_2012-01-27 - 2012-13 GSN - Allocation Report - Base + Approved + New - 71RE" xfId="432"/>
    <cellStyle name="_200708 Interim Actual - Feb 28th, 2008_2009-10 Base Forecast_2010-(07)Jul-23 - 2010-11 GSN - Allocation Report - 2010-11 Enhancements for 2011-12 Base Forecast_2012-01-31 - 2012-13 GSN - Allocation Report - Base + Approved - 71RE FNMI Update" xfId="433"/>
    <cellStyle name="_200708 Interim Actual - Feb 28th, 2008_2009-10 Base Forecast_2010-(07)Jul-23 - 2010-11 GSN - Allocation Report - 2010-11 Enhancements for 2011-12 Base Forecast_2012-01-31 - 2012-13 GSN - Allocation Report - Base + Approved + New - 71RE" xfId="434"/>
    <cellStyle name="_200708 Interim Actual - Feb 28th, 2008_2009-10 Base Forecast_2010-(07)Jul-23 - 2010-11 GSN - Allocation Report - 2010-11 Enhancements for 2011-12 Base Forecast_2012-02-02 - 2012-13 GSN - Allocation Report - Base + Approved - 71RE Update SpecEd &amp; Trans" xfId="435"/>
    <cellStyle name="_200708 Interim Actual - Feb 28th, 2008_2009-10 Base Forecast_2010-(07)Jul-23 - 2010-11 GSN - Allocation Report - 2010-11 Enhancements for 2011-12 Base Forecast_2012-02-02 - 2012-13 GSN - Allocation Report - Base + Approved + New - 71RE Update CapInt" xfId="436"/>
    <cellStyle name="_200708 Interim Actual - Feb 28th, 2008_2009-10 Base Forecast_2010-(07)Jul-23 - 2010-11 GSN - Allocation Report - 2010-11 Enhancements for 2011-12 Base Forecast_2012-02-03 - 2012-13 GSN - Allocation Report - Base + Approved + New - 71RE Update SS Savings" xfId="437"/>
    <cellStyle name="_200708 Interim Actual - Feb 28th, 2008_2009-10 Base Forecast_2010-(07)Jul-23 - 2010-11 GSN - Allocation Report - 2010-11 Enhancements for 2011-12 Base Forecast_2012-02-06 - 2012-13 GSN - Allocation Report - Base Forecast Reconciliation - 71RE EXTERNAL" xfId="438"/>
    <cellStyle name="_200708 Interim Actual - Feb 28th, 2008_2009-10 Base Forecast_2010-(07)Jul-23 - 2010-11 GSN - Allocation Report - 2010-11 Enhancements for 2011-12 Base Forecast_2012-02-07- 2012-13 GSN - Allocation Report - Base + Approved + New - 71RE" xfId="439"/>
    <cellStyle name="_200708 Interim Actual - Feb 28th, 2008_2009-10 Base Forecast_2010-(07)Jul-23 - 2010-11 GSN - Allocation Report - 2010-11 Enhancements for 2011-12 Base Forecast_2012-02-10- 2012-13 GSN - Allocation Report - Base + Approved + New - 71RE EXTERNAL" xfId="440"/>
    <cellStyle name="_200708 Interim Actual - Feb 28th, 2008_2009-10 Base Forecast_2010-(07)Jul-23 - 2010-11 GSN - Allocation Report - 2010-11 Enhancements for 2011-12 Base Forecast_2012-02-15- 2012-13 GSN - Allocation Report - Base + Approved + New - 71RE EXTERNAL" xfId="441"/>
    <cellStyle name="_200708 Interim Actual - Feb 28th, 2008_2009-10 Base Forecast_2010-(07)Jul-23 - 2010-11 GSN - Allocation Report - 2010-11 Enhancements for 2011-12 Base Forecast_2012-02-22 - 2012-13 GSN - Allocation Report - Base + Approved + New - 71RE EXTERNAL ESL-CUS" xfId="442"/>
    <cellStyle name="_200708 Interim Actual - Feb 28th, 2008_2009-10 Base Forecast_2010-(07)Jul-23 - 2010-11 GSN - Allocation Report - 2010-11 Enhancements for 2011-12 Base Forecast_2012-02-23 - 2012-13 GSN - Allocation Report - EXTERNAL 71RE - 3 - Base + Approved + New" xfId="443"/>
    <cellStyle name="_200708 Interim Actual - Feb 28th, 2008_2009-10 Base Forecast_2010-(07)Jul-23 - 2010-11 GSN - Allocation Report - 2010-11 Enhancements for 2011-12 Base Forecast_2012-03-16 - 2012-13 GSN - Allocation Report - EXTERNAL 72RE - 3 - Base + Approved + New" xfId="444"/>
    <cellStyle name="_200708 Interim Actual - Feb 28th, 2008_2009-10 Base Forecast_2010-(07)Jul-23 - 2010-11 GSN - Allocation Report - 2010-11 Enhancements for 2011-12 Base Forecast_2012-03-29 - 2012-13 GSN - Allocation Report - EXTERNAL 72RE - French 1%" xfId="445"/>
    <cellStyle name="_200708 Interim Actual - Feb 28th, 2008_2009-10 Base Forecast_2010-(07)Jul-23 - 2010-11 GSN - Allocation Report - 2010-11 Enhancements for 2011-12 Base Forecast_2012-04-03 - 2012-13 GSN - Allocation Report - EXTERNAL 72RE - 1% Teacher Salary" xfId="446"/>
    <cellStyle name="_200708 Interim Actual - Feb 28th, 2008_2009-10 Base Forecast_2010-(07)Jul-23 - 2010-11 GSN - Allocation Report - 2010-11 Enhancements for 2011-12 Base Forecast_2012-04-03 - 2012-13 GSN - Allocation Report - EXTERNAL 72RE - Benefits Multi-Year" xfId="447"/>
    <cellStyle name="_200708 Interim Actual - Feb 28th, 2008_2009-10 Base Forecast_2010-(07)Jul-23 - 2010-11 GSN - Allocation Report - 2010-11 Enhancements for 2011-12 Base Forecast_2012-05-04 - 2012-13 GSN - Allocation Report - EXTERNAL 72RE - 02B - Base + Approved + New" xfId="448"/>
    <cellStyle name="_200708 Interim Actual - Feb 28th, 2008_2009-10 Base Forecast_2010-(07)Jul-23 - 2010-11 GSN - Allocation Report - 2010-11 Enhancements for 2011-12 Base Forecast_2012-05-16 - 2012-13 GSN - Allocation Report - INTERNAL 72RE - 02B - Base + Approved + New" xfId="449"/>
    <cellStyle name="_200708 Interim Actual - Feb 28th, 2008_2009-10 Base Forecast_2010-(07)Jul-23 - 2010-11 GSN - Allocation Report - 2010-11 Enhancements for 2011-12 Base Forecast_2012-06-15 - 2012-13 GSN - Allocation Report - EXTERNAL 72RE - 03B - Final GSN Starting Point" xfId="450"/>
    <cellStyle name="_200708 Interim Actual - Feb 28th, 2008_2009-10 Base Forecast_2010-(07)Jul-23 - 2010-11 GSN - Allocation Report - 2010-11 Enhancements for 2011-12 Base Forecast_2012-06-15 - 2012-13 GSN - Allocation Report - INTERNAL 72RE - 03B - Final GSN Starting Point" xfId="451"/>
    <cellStyle name="_200708 Interim Actual - Feb 28th, 2008_2009-10 Base Forecast_2010-(07)Jul-23 - 2010-11 GSN - Allocation Report - 2010-11 Enhancements for 2011-12 Base Forecast_2012-07-24 - 2012-13 GSN - Allocation Report - INTERNAL 72RE - 04 - OECTA" xfId="452"/>
    <cellStyle name="_200708 Interim Actual - Feb 28th, 2008_2009-10 Base Forecast_2010-(07)Jul-23 - 2010-11 GSN - Allocation Report - 2010-11 Enhancements for 2011-12 Base Forecast_2012-07-25 - 2012-13 GSN - Allocation Report - INTERNAL 72RE - 04 - OECTA v2" xfId="453"/>
    <cellStyle name="_200708 Interim Actual - Feb 28th, 2008_2009-10 Base Forecast_2010-(07)Jul-23 - 2010-11 GSN - Allocation Report - 2010-11 Enhancements for 2011-12 Base Forecast_APPROVED" xfId="454"/>
    <cellStyle name="_200708 Interim Actual - Feb 28th, 2008_2009-10 Base Forecast_2010-(07)Jul-23 - 2010-11 GSN - Allocation Report - 2010-11 Enhancements for 2011-12 Base Forecast_APPROVEDTEST" xfId="455"/>
    <cellStyle name="_200708 Interim Actual - Feb 28th, 2008_2009-10 Base Forecast_2010-(07)Jul-23 - 2010-11 GSN - Allocation Report - 2010-11 Enhancements for 2011-12 Base Forecast_BASE" xfId="456"/>
    <cellStyle name="_200708 Interim Actual - Feb 28th, 2008_2009-10 Base Forecast_2010-(07)Jul-23 - 2010-11 GSN - Allocation Report - 2010-11 Enhancements for 2011-12 Base Forecast_ENH" xfId="457"/>
    <cellStyle name="_200708 Interim Actual - Feb 28th, 2008_2009-10 Base Forecast_2010-(07)Jul-23 - 2010-11 GSN - Allocation Report - 2010-11 Enhancements for 2011-12 Base Forecast_G48CS25 Df" xfId="458"/>
    <cellStyle name="_200708 Interim Actual - Feb 28th, 2008_2009-10 Base Forecast_2010-(07)Jul-23 - 2010-11 GSN - Allocation Report - 2010-11 Enhancements for 2011-12 Base Forecast_Reconcile Base" xfId="459"/>
    <cellStyle name="_200708 Interim Actual - Feb 28th, 2008_2009-10 Base Forecast_2010-(07)Jul-23 - 2010-11 GSN - Allocation Report - 2010-11 Enhancements for 2011-12 Base Forecast_RECONCILIATION" xfId="460"/>
    <cellStyle name="_200708 Interim Actual - Feb 28th, 2008_2009-10 Base Forecast_2010-(07)Jul-23 - 2010-11 GSN - Allocation Report - 2010-11 Enhancements for 2011-12 Base Forecast_SAF Df" xfId="461"/>
    <cellStyle name="_200708 Interim Actual - Feb 28th, 2008_2009-10 Base Forecast_2010-(07)Jul-23 - 2010-11 GSN - Allocation Report - 2010-11 Enhancements for 2011-12 Base Forecast_Sheet1" xfId="462"/>
    <cellStyle name="_200708 Interim Actual - Feb 28th, 2008_2009-10 Base Forecast_2010-(07)Jul-23 - 2010-11 GSN - Allocation Report - 2010-11 Enhancements for 2011-12 Base Forecast_SUMMARY" xfId="463"/>
    <cellStyle name="_200708 Interim Actual - Feb 28th, 2008_2009-10 Base Forecast_2010-(07)Jul-23 - 2010-11 GSN - Allocation Report - 2010-11 Enhancements for 2011-12 Base Forecast_Unallocated" xfId="464"/>
    <cellStyle name="_200708 Interim Actual - Feb 28th, 2008_2009-10 Base Forecast_2011-(01)Jan-17 - 2011-12 GSN - Allocation Report - Base Forecast Reconciliation" xfId="465"/>
    <cellStyle name="_200708 Interim Actual - Feb 28th, 2008_2009-10 Base Forecast_2011-(01)Jan-19 - 2011-12 GSN - Allocation Report - Base Forecast Reconciliation" xfId="466"/>
    <cellStyle name="_200708 Interim Actual - Feb 28th, 2008_2009-10 Base Forecast_2011-(01)Jan-21 - 2011-12 GSN - Allocation Report - Base Forecast Reconciliation RECOVERED" xfId="467"/>
    <cellStyle name="_200708 Interim Actual - Feb 28th, 2008_2009-10 Base Forecast_2011-(01)Jan-21 - 2011-12 GSN - Special Education Funding" xfId="468"/>
    <cellStyle name="_200708 Interim Actual - Feb 28th, 2008_2009-10 Base Forecast_2011-(01)Jan-23 - 2011-12 GSN - Allocation Report - Base Forecast Reconciliation RECOVERED" xfId="469"/>
    <cellStyle name="_200708 Interim Actual - Feb 28th, 2008_2009-10 Base Forecast_2011-(01)Jan-23 - 2011-12 GSN - Allocation Report - Enhancements" xfId="470"/>
    <cellStyle name="_200708 Interim Actual - Feb 28th, 2008_2009-10 Base Forecast_2011-(01)Jan-25 - 2011-12 GSN - Allocation Report - Enhancements" xfId="471"/>
    <cellStyle name="_200708 Interim Actual - Feb 28th, 2008_2009-10 Base Forecast_2011-(01)Jan-25 - 2011-12 GSN - Allocation Report - Enhancements v2" xfId="472"/>
    <cellStyle name="_200708 Interim Actual - Feb 28th, 2008_2009-10 Base Forecast_2011-(01)Jan-26 - 2011-12 GSN - Allocation Report - Enhancements - Update SpecEd" xfId="473"/>
    <cellStyle name="_200708 Interim Actual - Feb 28th, 2008_2009-10 Base Forecast_2011-(01)Jan-26 - 2011-12 GSN - Special Education Funding" xfId="474"/>
    <cellStyle name="_200708 Interim Actual - Feb 28th, 2008_2009-10 Base Forecast_2011-(01)Jan-27 - 2011-12 GSN - Allocation Report - Base Forecast Reconciliation - Update DSA Phase-Out" xfId="475"/>
    <cellStyle name="_200708 Interim Actual - Feb 28th, 2008_2009-10 Base Forecast_2011-(01)Jan-27 - 2011-12 GSN - Allocation Report - Impact of Internal Forecast" xfId="476"/>
    <cellStyle name="_200708 Interim Actual - Feb 28th, 2008_2009-10 Base Forecast_2011-(01)Jan-27 - 2011-12 GSN - Summary of Spec Ed Funding - EFB vs SEPPB" xfId="477"/>
    <cellStyle name="_200708 Interim Actual - Feb 28th, 2008_2009-10 Base Forecast_2011-(01)Jan-28 - 2011-12 GSN - Allocation Report - Enhancements - Update SpecEd v2" xfId="478"/>
    <cellStyle name="_200708 Interim Actual - Feb 28th, 2008_2009-10 Base Forecast_2011-(02)Feb-01- 2011-12 GSN - Special Education Funding - Locked Base Forecast + Approvals - VALUED" xfId="479"/>
    <cellStyle name="_200708 Interim Actual - Feb 28th, 2008_2009-10 Base Forecast_2011-(02)Feb-14 - 2011-12 GSN Allocation Report VALUED - SSDemo Update" xfId="480"/>
    <cellStyle name="_200708 Interim Actual - Feb 28th, 2008_2009-10 Base Forecast_2011-(02)Feb-18 - 2011-12 GSN - Allocation Report - Enhancements - Utilities" xfId="481"/>
    <cellStyle name="_200708 Interim Actual - Feb 28th, 2008_2009-10 Base Forecast_2011-(02)Feb-18 - 2011-12 GSN - Allocation Report - Enhancements 2" xfId="482"/>
    <cellStyle name="_200708 Interim Actual - Feb 28th, 2008_2009-10 Base Forecast_2011-(02)Feb-22 - 2011-12 GSN - Allocation Report - Enhancements 2" xfId="483"/>
    <cellStyle name="_200708 Interim Actual - Feb 28th, 2008_2009-10 Base Forecast_2011-(02)Feb-24 - 2011-12 GSN - Allocation Report - Enhancements - Update CapInterest" xfId="484"/>
    <cellStyle name="_200708 Interim Actual - Feb 28th, 2008_2009-10 Base Forecast_2011-(02)Feb-24 - 2011-12 GSN - Allocation Report - Enhancements 2 - Update CapInterest" xfId="485"/>
    <cellStyle name="_200708 Interim Actual - Feb 28th, 2008_2009-10 Base Forecast_2011-(03)Mar-10 - 2011-12 GSN - Allocation Report - Base Forecast Reconciliation - Update 72RE" xfId="486"/>
    <cellStyle name="_200708 Interim Actual - Feb 28th, 2008_2009-10 Base Forecast_2011-(03)Mar-14 - 2011-12 GSN - Allocation Report - Enhancements - Update 72REt" xfId="487"/>
    <cellStyle name="_200708 Interim Actual - Feb 28th, 2008_2009-10 Base Forecast_2011-(03)Mar-15 - 2011-12 GSN - Allocation Report - Enhancements 2 - Update 72RE" xfId="488"/>
    <cellStyle name="_200708 Interim Actual - Feb 28th, 2008_2009-10 Base Forecast_2011-(03)Mar-17- 2011-12 GSN - Special Education Funding - Updated to 72 RE" xfId="489"/>
    <cellStyle name="_200708 Interim Actual - Feb 28th, 2008_2009-10 Base Forecast_2011-(03)Mar-23- 2011-12 GSN - Special Education Funding - Updated to 72 RE" xfId="490"/>
    <cellStyle name="_200708 Interim Actual - Feb 28th, 2008_2009-10 Base Forecast_2011-(03)Mar-24 - 2011-12 GSN - Allocation Report - Enhancements - Update RECAPP" xfId="491"/>
    <cellStyle name="_200708 Interim Actual - Feb 28th, 2008_2009-10 Base Forecast_2011-(06)Jun-10 - 2012-13 GSN - Allocation Report - Test" xfId="492"/>
    <cellStyle name="_200708 Interim Actual - Feb 28th, 2008_2009-10 Base Forecast_2011-(09)Sep-23 - 2011-12 GSN - Allocation Report - Enhancements - Update RECAPP" xfId="493"/>
    <cellStyle name="_200708 Interim Actual - Feb 28th, 2008_2009-10 Base Forecast_2011-(11)Nov-23 - 2011-12 GSN - Allocation Report - 2012-13 Base" xfId="494"/>
    <cellStyle name="_200708 Interim Actual - Feb 28th, 2008_2009-10 Base Forecast_2011-(12)Dec-19 - 2011-12 GSN - Allocation Report - 2012-13 Base with PDT" xfId="495"/>
    <cellStyle name="_200708 Interim Actual - Feb 28th, 2008_2009-10 Base Forecast_2012-(01)Jan-17 - 2011-12 GSN - Allocation Report - 2012-13 Projected Base" xfId="496"/>
    <cellStyle name="_200708 Interim Actual - Feb 28th, 2008_2009-10 Base Forecast_2012-01-16 - 2012-13 GSN - Allocation Report - Base Forecast Reconciliation" xfId="497"/>
    <cellStyle name="_200708 Interim Actual - Feb 28th, 2008_2009-10 Base Forecast_2012-01-19- 2012-13 GSN - Special Education Funding - 70 RE" xfId="498"/>
    <cellStyle name="_200708 Interim Actual - Feb 28th, 2008_2009-10 Base Forecast_2012-01-24 - 2012-13 GSN - Special Education Funding - 70 RE" xfId="499"/>
    <cellStyle name="_200708 Interim Actual - Feb 28th, 2008_2009-10 Base Forecast_2012-01-26 - 2012-13 GSN - Allocation Report - Base + Approved - 71RE" xfId="500"/>
    <cellStyle name="_200708 Interim Actual - Feb 28th, 2008_2009-10 Base Forecast_2012-01-27 - 2012-13 GSN - Allocation Report - Base + Approved + New - 71RE" xfId="501"/>
    <cellStyle name="_200708 Interim Actual - Feb 28th, 2008_2009-10 Base Forecast_2012-01-31 - 2012-13 GSN - Allocation Report - Base + Approved - 71RE FNMI Update" xfId="502"/>
    <cellStyle name="_200708 Interim Actual - Feb 28th, 2008_2009-10 Base Forecast_2012-01-31 - 2012-13 GSN - Allocation Report - Base + Approved + New - 71RE" xfId="503"/>
    <cellStyle name="_200708 Interim Actual - Feb 28th, 2008_2009-10 Base Forecast_2012-02-01 - 2012-13 GSN - Allocation Report - Base Forecast Reconciliation - 71RE Update SpecEd &amp; Trans" xfId="504"/>
    <cellStyle name="_200708 Interim Actual - Feb 28th, 2008_2009-10 Base Forecast_2012-02-02 - 2012-13 GSN - Allocation Report - Base + Approved - 71RE Update SpecEd &amp; Trans" xfId="505"/>
    <cellStyle name="_200708 Interim Actual - Feb 28th, 2008_2009-10 Base Forecast_2012-02-02 - 2012-13 GSN - Allocation Report - Base + Approved + New - 71RE Update CapInt" xfId="506"/>
    <cellStyle name="_200708 Interim Actual - Feb 28th, 2008_2009-10 Base Forecast_2012-02-03 - 2012-13 GSN - Allocation Report - Base + Approved + New - 71RE Update SS Savings" xfId="507"/>
    <cellStyle name="_200708 Interim Actual - Feb 28th, 2008_2009-10 Base Forecast_2012-02-06 - 2012-13 GSN - Allocation Report - Base Forecast Reconciliation - 71RE EXTERNAL" xfId="508"/>
    <cellStyle name="_200708 Interim Actual - Feb 28th, 2008_2009-10 Base Forecast_2012-02-07- 2012-13 GSN - Allocation Report - Base + Approved + New - 71RE" xfId="509"/>
    <cellStyle name="_200708 Interim Actual - Feb 28th, 2008_2009-10 Base Forecast_2012-02-10- 2012-13 GSN - Allocation Report - Base + Approved + New - 71RE EXTERNAL" xfId="510"/>
    <cellStyle name="_200708 Interim Actual - Feb 28th, 2008_2009-10 Base Forecast_2012-02-15- 2012-13 GSN - Allocation Report - Base + Approved + New - 71RE EXTERNAL" xfId="511"/>
    <cellStyle name="_200708 Interim Actual - Feb 28th, 2008_2009-10 Base Forecast_2012-02-17- 2012-13 GSN - Allocation Report - Base + Approved + New - 71RE EXTERNAL HNA-Prediction" xfId="512"/>
    <cellStyle name="_200708 Interim Actual - Feb 28th, 2008_2009-10 Base Forecast_2012-02-21- 2012-13 GSN - Allocation Report - Base + Approved + New - 71RE EXTERNAL Non-Union Savings" xfId="513"/>
    <cellStyle name="_200708 Interim Actual - Feb 28th, 2008_2009-10 Base Forecast_2012-02-22 - 2012-13 GSN - Allocation Report - Base + Approved + New - 71RE EXTERNAL ESL-CUS" xfId="514"/>
    <cellStyle name="_200708 Interim Actual - Feb 28th, 2008_2009-10 Base Forecast_2012-02-23 - 2012-13 GSN - Allocation Report - EXTERNAL 71RE - 3 - Base + Approved + New" xfId="515"/>
    <cellStyle name="_200708 Interim Actual - Feb 28th, 2008_2009-10 Base Forecast_2012-03-02 - 2012-13 GSN - Allocation Report - EXTERNAL 72RE - 1 - Base Forecast Reconciliation" xfId="516"/>
    <cellStyle name="_200708 Interim Actual - Feb 28th, 2008_2009-10 Base Forecast_2012-03-16 - 2012-13 GSN - Allocation Report - EXTERNAL 72RE - 3 - Base + Approved + New" xfId="517"/>
    <cellStyle name="_200708 Interim Actual - Feb 28th, 2008_2009-10 Base Forecast_2012-03-29 - 2012-13 GSN - Allocation Report - EXTERNAL 72RE - French 1%" xfId="518"/>
    <cellStyle name="_200708 Interim Actual - Feb 28th, 2008_2009-10 Base Forecast_2012-04-03 - 2012-13 GSN - Allocation Report - EXTERNAL 72RE - 1% Teacher Salary" xfId="519"/>
    <cellStyle name="_200708 Interim Actual - Feb 28th, 2008_2009-10 Base Forecast_2012-04-03 - 2012-13 GSN - Allocation Report - EXTERNAL 72RE - Benefits Multi-Year" xfId="520"/>
    <cellStyle name="_200708 Interim Actual - Feb 28th, 2008_2009-10 Base Forecast_2012-05-04 - 2012-13 GSN - Allocation Report - EXTERNAL 72RE - 02B - Base + Approved + New" xfId="521"/>
    <cellStyle name="_200708 Interim Actual - Feb 28th, 2008_2009-10 Base Forecast_2012-05-16 - 2012-13 GSN - Allocation Report - INTERNAL 72RE - 02B - Base + Approved + New" xfId="522"/>
    <cellStyle name="_200708 Interim Actual - Feb 28th, 2008_2009-10 Base Forecast_2012-06-15 - 2012-13 GSN - Allocation Report - EXTERNAL 72RE - 03B - Final GSN Starting Point" xfId="523"/>
    <cellStyle name="_200708 Interim Actual - Feb 28th, 2008_2009-10 Base Forecast_2012-06-15 - 2012-13 GSN - Allocation Report - INTERNAL 72RE - 03B - Final GSN Starting Point" xfId="524"/>
    <cellStyle name="_200708 Interim Actual - Feb 28th, 2008_2009-10 Base Forecast_2012-07-24 - 2012-13 GSN - Allocation Report - INTERNAL 72RE - 04 - OECTA" xfId="525"/>
    <cellStyle name="_200708 Interim Actual - Feb 28th, 2008_2009-10 Base Forecast_2012-07-25 - 2012-13 GSN - Allocation Report - INTERNAL 72RE - 04 - OECTA v2" xfId="526"/>
    <cellStyle name="_200708 Interim Actual - Feb 28th, 2008_2009-10 Base Forecast_4 Yr Outlook 2012-13 GSN - Master File v2" xfId="527"/>
    <cellStyle name="_200708 Interim Actual - Feb 28th, 2008_2009-10 Base Forecast_4 Yr Outlook 2012-13 GSN - Master File v2 2" xfId="528"/>
    <cellStyle name="_200708 Interim Actual - Feb 28th, 2008_2009-10 Base Forecast_APPROVED" xfId="529"/>
    <cellStyle name="_200708 Interim Actual - Feb 28th, 2008_2009-10 Base Forecast_APPROVEDTEST" xfId="530"/>
    <cellStyle name="_200708 Interim Actual - Feb 28th, 2008_2009-10 Base Forecast_BASE" xfId="531"/>
    <cellStyle name="_200708 Interim Actual - Feb 28th, 2008_2009-10 Base Forecast_BBB" xfId="532"/>
    <cellStyle name="_200708 Interim Actual - Feb 28th, 2008_2009-10 Base Forecast_BBB Report" xfId="533"/>
    <cellStyle name="_200708 Interim Actual - Feb 28th, 2008_2009-10 Base Forecast_Book5" xfId="534"/>
    <cellStyle name="_200708 Interim Actual - Feb 28th, 2008_2009-10 Base Forecast_Copy of 4 Yr Outlook 2011-12 GSN - Master File v11" xfId="535"/>
    <cellStyle name="_200708 Interim Actual - Feb 28th, 2008_2009-10 Base Forecast_Copy of 4 Yr Outlook 2011-12 GSN - Master File v11 2" xfId="536"/>
    <cellStyle name="_200708 Interim Actual - Feb 28th, 2008_2009-10 Base Forecast_ENH" xfId="537"/>
    <cellStyle name="_200708 Interim Actual - Feb 28th, 2008_2009-10 Base Forecast_G48CS25 Df" xfId="538"/>
    <cellStyle name="_200708 Interim Actual - Feb 28th, 2008_2009-10 Base Forecast_HNA" xfId="539"/>
    <cellStyle name="_200708 Interim Actual - Feb 28th, 2008_2009-10 Base Forecast_HoldHarmless" xfId="540"/>
    <cellStyle name="_200708 Interim Actual - Feb 28th, 2008_2009-10 Base Forecast_Reconcile Base" xfId="541"/>
    <cellStyle name="_200708 Interim Actual - Feb 28th, 2008_2009-10 Base Forecast_RECONCILIATION" xfId="542"/>
    <cellStyle name="_200708 Interim Actual - Feb 28th, 2008_2009-10 Base Forecast_SAF Df" xfId="543"/>
    <cellStyle name="_200708 Interim Actual - Feb 28th, 2008_2009-10 Base Forecast_Sheet1" xfId="544"/>
    <cellStyle name="_200708 Interim Actual - Feb 28th, 2008_2009-10 Base Forecast_SUMMARY" xfId="545"/>
    <cellStyle name="_200708 Interim Actual - Feb 28th, 2008_2009-10 Base Forecast_Unallocated" xfId="546"/>
    <cellStyle name="_200708 Interim Actual - Feb 28th, 2008_2009-10 Base Forecast_Unallocated 2" xfId="547"/>
    <cellStyle name="_200708 Interim Actual - Feb 28th, 2008_2009-10 Base Forecast_Unallocated_1" xfId="548"/>
    <cellStyle name="_200708 Interim Actual - Feb 28th, 2008_2009-10 Base Forecast_Unallocated_ENH" xfId="549"/>
    <cellStyle name="_200708 Interim Actual - Feb 28th, 2008_200910 RBP - April 8, 2009 -Budget Signoff + MEI Capital + Post Budget Adjustment for Community Use of School" xfId="550"/>
    <cellStyle name="_200708 Interim Actual - Feb 28th, 2008_200910 RBP - Feb 17 2009" xfId="551"/>
    <cellStyle name="_200708 Interim Actual - Feb 28th, 2008_200910 RBP - Feb 3 2009" xfId="552"/>
    <cellStyle name="_200708 Interim Actual - Feb 28th, 2008_200910 RBP - Feb 4 2009" xfId="553"/>
    <cellStyle name="_200708 Interim Actual - Feb 28th, 2008_200910 RBP - Feb 9 2009" xfId="554"/>
    <cellStyle name="_200708 Interim Actual - Feb 28th, 2008_200910 RBP - January 27th for Andrew S" xfId="555"/>
    <cellStyle name="_200708 Interim Actual - Feb 28th, 2008_200910 RBP - January 30th" xfId="556"/>
    <cellStyle name="_200708 Interim Actual - Feb 28th, 2008_200910 RBP - March 12, 2009 - without updating the SBOG and EPO" xfId="557"/>
    <cellStyle name="_200708 Interim Actual - Feb 28th, 2008_200910 RBP - March 13, 2009 - without updating the SBOG and EPO including MEI capital" xfId="558"/>
    <cellStyle name="_200708 Interim Actual - Feb 28th, 2008_200910 RBP - March 27, 2009 - without updating the SBOG and EPO including MEI capital" xfId="559"/>
    <cellStyle name="_200708 Interim Actual - Feb 28th, 2008_2010-(01)Jan-18 - 2010-11 GSN - Allocation Report - Base Forecast - RevEsts 68 Brds" xfId="560"/>
    <cellStyle name="_200708 Interim Actual - Feb 28th, 2008_2010-(01)Jan-20 - 2009-10 GSN - Allocation Report - Revised Estimates G48 For 2010-11 Base Forecast" xfId="561"/>
    <cellStyle name="_200708 Interim Actual - Feb 28th, 2008_2010-(01)Jan-28 - 2010-11 GSN - Allocation Report - Base Forecast - RevEsts 68 Brds v2" xfId="562"/>
    <cellStyle name="_200708 Interim Actual - Feb 28th, 2008_2010-(02)Feb-01 - 2009-10 GSN - Allocation Report - Revised Estimates G48 For 2010-11 Base Forecast" xfId="563"/>
    <cellStyle name="_200708 Interim Actual - Feb 28th, 2008_2010-(02)Feb-01 - 2010-11 GSN - Allocation Report - Base Forecast - RevEsts 68 Brds v2" xfId="564"/>
    <cellStyle name="_200708 Interim Actual - Feb 28th, 2008_2010-(02)Feb-04 - 2010-11 GSN - Allocation Report - Enhancements - RevEsts 68 Brds v2" xfId="565"/>
    <cellStyle name="_200708 Interim Actual - Feb 28th, 2008_2010-(02)Feb-05 - 2010-11 GSN - Allocation Report - Base Forecast - RevEsts 68 Brds v2" xfId="566"/>
    <cellStyle name="_200708 Interim Actual - Feb 28th, 2008_2010-(02)Feb-11 - 2010-11 GSN - Allocation Report - Enhancements v2 - RevEsts 68 Brds" xfId="567"/>
    <cellStyle name="_200708 Interim Actual - Feb 28th, 2008_2010-(02)Feb-22 - 2010-11 GSN - Allocation Report - Base Forecast - RevEsts 71 Brds FINAL" xfId="568"/>
    <cellStyle name="_200708 Interim Actual - Feb 28th, 2008_2010-(02)Feb-22 - 2010-11 GSN - Allocation Report - Enhancements - RevEsts 71 Brds" xfId="569"/>
    <cellStyle name="_200708 Interim Actual - Feb 28th, 2008_2010-(02)Feb-24 - 2010-11 GSN - Allocation Report - Base Forecast - RevEsts 72 Brds FINAL" xfId="570"/>
    <cellStyle name="_200708 Interim Actual - Feb 28th, 2008_2010-(02)Feb-25 - 2010-11 GSN - Allocation Report - Enhancements - RevEsts 72 Brds FINAL" xfId="571"/>
    <cellStyle name="_200708 Interim Actual - Feb 28th, 2008_2010-(03)Mar-01 - 2010-11 Base Forecast Reconciliation with Alloc Report" xfId="572"/>
    <cellStyle name="_200708 Interim Actual - Feb 28th, 2008_2010-(03)Mar-01 - 2010-11 GSN - Allocation Report - Enhancements - RevEsts 72 Brds FINAL" xfId="573"/>
    <cellStyle name="_200708 Interim Actual - Feb 28th, 2008_2010-(03)Mar-02 - 2010-11 GSN - Allocation Report - Enhancements - RevEsts 72 Brds FINAL HNA UPDATE" xfId="574"/>
    <cellStyle name="_200708 Interim Actual - Feb 28th, 2008_2010-(03)Mar-02 - 2010-11 GSN - Allocation Report - Enhancements - RevEsts 72 Brds FINAL HNA UPDATE v2" xfId="575"/>
    <cellStyle name="_200708 Interim Actual - Feb 28th, 2008_2010-(03)Mar-04 - 2010-11 GSN - Allocation Report - Enhancements - RevEsts 72 Brds FINAL SIP Update" xfId="576"/>
    <cellStyle name="_200708 Interim Actual - Feb 28th, 2008_2010-(03)Mar-08 - 2010-11 GSN - Allocation Report - Enhancements - RevEsts 72 Brds FINAL NTIP Update" xfId="577"/>
    <cellStyle name="_200708 Interim Actual - Feb 28th, 2008_2010-(03)Mar-18 - 2010-11 GSN - Allocation Report - Enhancements - RevEsts 72 Brds FINAL TopUp &amp; SSL Update" xfId="578"/>
    <cellStyle name="_200708 Interim Actual - Feb 28th, 2008_2010-(03)Mar-18 - 2010-11 GSN - Allocation Report - Enhancements - RevEsts 72 Brds FINAL TopUp Update" xfId="579"/>
    <cellStyle name="_200708 Interim Actual - Feb 28th, 2008_2010-(03)Mar-24 - 2010-11 GSN - Allocation Report - All Runs FINAL GSN" xfId="580"/>
    <cellStyle name="_200708 Interim Actual - Feb 28th, 2008_2010-(06)Jun-22 - 2011-12 GSN - Allocation Report - In Development" xfId="581"/>
    <cellStyle name="_200708 Interim Actual - Feb 28th, 2008_2010-(07)Jul-14 - 2011-12 GSN - Allocation Report - In Development" xfId="582"/>
    <cellStyle name="_200708 Interim Actual - Feb 28th, 2008_2010-(07)Jul-23 - 2010-11 GSN - Allocation Report - 2010-11 Enhancements for 2011-12 Base Forecast" xfId="583"/>
    <cellStyle name="_200708 Interim Actual - Feb 28th, 2008_2010-(08)Aug-30 - 2011-12 GSN - Allocation Report - for Presentation" xfId="584"/>
    <cellStyle name="_200708 Interim Actual - Feb 28th, 2008_2010-(08)Aug-31 - 2011-12 GSN - Allocation Report - Base Forecast 69 Estimates" xfId="585"/>
    <cellStyle name="_200708 Interim Actual - Feb 28th, 2008_2010-(09)Sep-02 - 2011-12 GSN - Allocation Report - Base Forecast 69 Estimates - 1% Scenario" xfId="586"/>
    <cellStyle name="_200708 Interim Actual - Feb 28th, 2008_2010-(09)Sep-02 - 2011-12 GSN - Allocation Report - Base Forecast 69 Estimates - Secondary Class Size" xfId="587"/>
    <cellStyle name="_200708 Interim Actual - Feb 28th, 2008_2010-(09)Sep-07 - 2011-12 GSN - Allocation Report - Base Forecast 72 Estimates - Benefits Rollback" xfId="588"/>
    <cellStyle name="_200708 Interim Actual - Feb 28th, 2008_2010-(09)Sep-08 - 2011-12 GSN - Allocation Report - Base Forecast 72 Estimates - Salary Matrix" xfId="589"/>
    <cellStyle name="_200708 Interim Actual - Feb 28th, 2008_2010-(10)Oct-01 - 2011-12 GSN - Allocation Report - Base Forecast 72 Estimates - LF3 1% ALL" xfId="590"/>
    <cellStyle name="_200708 Interim Actual - Feb 28th, 2008_2010-(11)Nov-16 - 2011-12 GSN - Allocation Report - Base Forecast 72 Estimates - 2% School Ops" xfId="591"/>
    <cellStyle name="_200708 Interim Actual - Feb 28th, 2008_2010-(11)Nov-29 - 2011-12 GSN - Allocation Report - OMERS" xfId="592"/>
    <cellStyle name="_200708 Interim Actual - Feb 28th, 2008_2010-(12)Dec-10 - 2011-12 GSN - Allocation Report - Base Forecast Reconciliation" xfId="593"/>
    <cellStyle name="_200708 Interim Actual - Feb 28th, 2008_2010-11 GSN - SEG" xfId="594"/>
    <cellStyle name="_200708 Interim Actual - Feb 28th, 2008_2011-(01)Jan-17 - 2011-12 GSN - Allocation Report - Base Forecast Reconciliation" xfId="595"/>
    <cellStyle name="_200708 Interim Actual - Feb 28th, 2008_2011-(01)Jan-19 - 2011-12 GSN - Allocation Report - Base Forecast Reconciliation" xfId="596"/>
    <cellStyle name="_200708 Interim Actual - Feb 28th, 2008_2011-(01)Jan-21 - 2011-12 GSN - Allocation Report - Base Forecast Reconciliation RECOVERED" xfId="597"/>
    <cellStyle name="_200708 Interim Actual - Feb 28th, 2008_2011-(01)Jan-23 - 2011-12 GSN - Allocation Report - Base Forecast Reconciliation RECOVERED" xfId="598"/>
    <cellStyle name="_200708 Interim Actual - Feb 28th, 2008_2011-(01)Jan-23 - 2011-12 GSN - Allocation Report - Enhancements" xfId="599"/>
    <cellStyle name="_200708 Interim Actual - Feb 28th, 2008_2011-(01)Jan-25 - 2011-12 GSN - Allocation Report - Enhancements" xfId="600"/>
    <cellStyle name="_200708 Interim Actual - Feb 28th, 2008_2011-(01)Jan-25 - 2011-12 GSN - Allocation Report - Enhancements v2" xfId="601"/>
    <cellStyle name="_200708 Interim Actual - Feb 28th, 2008_2011-(01)Jan-26 - 2011-12 GSN - Allocation Report - Enhancements - Update SpecEd" xfId="602"/>
    <cellStyle name="_200708 Interim Actual - Feb 28th, 2008_2011-(01)Jan-27 - 2011-12 GSN - Allocation Report - Base Forecast Reconciliation - Update DSA Phase-Out" xfId="603"/>
    <cellStyle name="_200708 Interim Actual - Feb 28th, 2008_2011-(01)Jan-27 - 2011-12 GSN - Allocation Report - Impact of Internal Forecast" xfId="604"/>
    <cellStyle name="_200708 Interim Actual - Feb 28th, 2008_2011-(01)Jan-27 - 2011-12 GSN - Summary of Spec Ed Funding - EFB vs SEPPB" xfId="605"/>
    <cellStyle name="_200708 Interim Actual - Feb 28th, 2008_2011-(01)Jan-28 - 2011-12 GSN - Allocation Report - Enhancements - Update SpecEd v2" xfId="606"/>
    <cellStyle name="_200708 Interim Actual - Feb 28th, 2008_2011-(02)Feb-01- 2011-12 GSN - Special Education Funding - Locked Base Forecast + Approvals - VALUED" xfId="607"/>
    <cellStyle name="_200708 Interim Actual - Feb 28th, 2008_2011-(02)Feb-14 - 2011-12 GSN Allocation Report VALUED - SSDemo Update" xfId="608"/>
    <cellStyle name="_200708 Interim Actual - Feb 28th, 2008_2011-(02)Feb-18 - 2011-12 GSN - Allocation Report - Enhancements - Utilities" xfId="609"/>
    <cellStyle name="_200708 Interim Actual - Feb 28th, 2008_2011-(02)Feb-18 - 2011-12 GSN - Allocation Report - Enhancements 2" xfId="610"/>
    <cellStyle name="_200708 Interim Actual - Feb 28th, 2008_2011-(02)Feb-22 - 2011-12 GSN - Allocation Report - Enhancements 2" xfId="611"/>
    <cellStyle name="_200708 Interim Actual - Feb 28th, 2008_2011-(02)Feb-24 - 2011-12 GSN - Allocation Report - Enhancements - Update CapInterest" xfId="612"/>
    <cellStyle name="_200708 Interim Actual - Feb 28th, 2008_2011-(02)Feb-24 - 2011-12 GSN - Allocation Report - Enhancements 2 - Update CapInterest" xfId="613"/>
    <cellStyle name="_200708 Interim Actual - Feb 28th, 2008_2011-(03)Mar-10 - 2011-12 GSN - Allocation Report - Base Forecast Reconciliation - Update 72RE" xfId="614"/>
    <cellStyle name="_200708 Interim Actual - Feb 28th, 2008_2011-(03)Mar-14 - 2011-12 GSN - Allocation Report - Enhancements - Update 72REt" xfId="615"/>
    <cellStyle name="_200708 Interim Actual - Feb 28th, 2008_2011-(03)Mar-15 - 2011-12 GSN - Allocation Report - Enhancements 2 - Update 72RE" xfId="616"/>
    <cellStyle name="_200708 Interim Actual - Feb 28th, 2008_2011-(03)Mar-23- 2011-12 GSN - Special Education Funding - Updated to 72 RE" xfId="617"/>
    <cellStyle name="_200708 Interim Actual - Feb 28th, 2008_2011-(03)Mar-24 - 2011-12 GSN - Allocation Report - Enhancements - Update RECAPP" xfId="618"/>
    <cellStyle name="_200708 Interim Actual - Feb 28th, 2008_2011-(05)May-20 - 2010-11 GSN - Allocation Report - 2010-11 Enhancements for 2011-12 Base Forecast" xfId="619"/>
    <cellStyle name="_200708 Interim Actual - Feb 28th, 2008_2011-(05)May-20 - 2010-11 GSN - Allocation Report - 2010-11 Enhancements for 2011-12 Base Forecast (version 1)" xfId="620"/>
    <cellStyle name="_200708 Interim Actual - Feb 28th, 2008_2011-(06)Jun-10 - 2012-13 GSN - Allocation Report - Test" xfId="621"/>
    <cellStyle name="_200708 Interim Actual - Feb 28th, 2008_2011-(06)June-14 - 2010-11 GSN - Allocation Report - 2010-11 Enhancements for 2011-12 Base Forecast" xfId="622"/>
    <cellStyle name="_200708 Interim Actual - Feb 28th, 2008_2011-(12)Dec-19 - 2011-12 GSN - Allocation Report - 2012-13 Base with PDT" xfId="623"/>
    <cellStyle name="_200708 Interim Actual - Feb 28th, 2008_2012-(01)Jan-17 - 2011-12 GSN - Allocation Report - 2012-13 Projected Base" xfId="624"/>
    <cellStyle name="_200708 Interim Actual - Feb 28th, 2008_2012-01-16 - 2012-13 GSN - Allocation Report - Base Forecast Reconciliation" xfId="625"/>
    <cellStyle name="_200708 Interim Actual - Feb 28th, 2008_2012-01-26 - 2012-13 GSN - Allocation Report - Base + Approved - 71RE" xfId="626"/>
    <cellStyle name="_200708 Interim Actual - Feb 28th, 2008_2012-01-27 - 2012-13 GSN - Allocation Report - Base + Approved + New - 71RE" xfId="627"/>
    <cellStyle name="_200708 Interim Actual - Feb 28th, 2008_2012-01-31 - 2012-13 GSN - Allocation Report - Base + Approved - 71RE FNMI Update" xfId="628"/>
    <cellStyle name="_200708 Interim Actual - Feb 28th, 2008_2012-01-31 - 2012-13 GSN - Allocation Report - Base + Approved + New - 71RE" xfId="629"/>
    <cellStyle name="_200708 Interim Actual - Feb 28th, 2008_2012-02-01 - 2012-13 GSN - Allocation Report - Base Forecast Reconciliation - 71RE Update SpecEd &amp; Trans" xfId="630"/>
    <cellStyle name="_200708 Interim Actual - Feb 28th, 2008_2012-02-02 - 2012-13 GSN - Allocation Report - Base + Approved - 71RE Update SpecEd &amp; Trans" xfId="631"/>
    <cellStyle name="_200708 Interim Actual - Feb 28th, 2008_2012-02-02 - 2012-13 GSN - Allocation Report - Base + Approved + New - 71RE Update CapInt" xfId="632"/>
    <cellStyle name="_200708 Interim Actual - Feb 28th, 2008_2012-02-03 - 2012-13 GSN - Allocation Report - Base + Approved + New - 71RE Update SS Savings" xfId="633"/>
    <cellStyle name="_200708 Interim Actual - Feb 28th, 2008_2012-02-06 - 2012-13 GSN - Allocation Report - Base Forecast Reconciliation - 71RE EXTERNAL" xfId="634"/>
    <cellStyle name="_200708 Interim Actual - Feb 28th, 2008_2012-02-07- 2012-13 GSN - Allocation Report - Base + Approved + New - 71RE" xfId="635"/>
    <cellStyle name="_200708 Interim Actual - Feb 28th, 2008_2012-02-10- 2012-13 GSN - Allocation Report - Base + Approved + New - 71RE EXTERNAL" xfId="636"/>
    <cellStyle name="_200708 Interim Actual - Feb 28th, 2008_2012-02-15- 2012-13 GSN - Allocation Report - Base + Approved + New - 71RE EXTERNAL" xfId="637"/>
    <cellStyle name="_200708 Interim Actual - Feb 28th, 2008_2012-02-17- 2012-13 GSN - Allocation Report - Base + Approved + New - 71RE EXTERNAL HNA-Prediction" xfId="638"/>
    <cellStyle name="_200708 Interim Actual - Feb 28th, 2008_2012-02-21- 2012-13 GSN - Allocation Report - Base + Approved + New - 71RE EXTERNAL Non-Union Savings" xfId="639"/>
    <cellStyle name="_200708 Interim Actual - Feb 28th, 2008_2012-02-22 - 2012-13 GSN - Allocation Report - Base + Approved + New - 71RE EXTERNAL ESL-CUS" xfId="640"/>
    <cellStyle name="_200708 Interim Actual - Feb 28th, 2008_2012-02-23 - 2012-13 GSN - Allocation Report - EXTERNAL 71RE - 3 - Base + Approved + New" xfId="641"/>
    <cellStyle name="_200708 Interim Actual - Feb 28th, 2008_2012-03-02 - 2012-13 GSN - Allocation Report - EXTERNAL 72RE - 1 - Base Forecast Reconciliation" xfId="642"/>
    <cellStyle name="_200708 Interim Actual - Feb 28th, 2008_2012-03-16 - 2012-13 GSN - Allocation Report - EXTERNAL 72RE - 3 - Base + Approved + New" xfId="643"/>
    <cellStyle name="_200708 Interim Actual - Feb 28th, 2008_2012-03-29 - 2012-13 GSN - Allocation Report - EXTERNAL 72RE - French 1%" xfId="644"/>
    <cellStyle name="_200708 Interim Actual - Feb 28th, 2008_2012-04-03 - 2012-13 GSN - Allocation Report - EXTERNAL 72RE - 1% Teacher Salary" xfId="645"/>
    <cellStyle name="_200708 Interim Actual - Feb 28th, 2008_2012-05-04 - 2012-13 GSN - Allocation Report - EXTERNAL 72RE - 02B - Base + Approved + New" xfId="646"/>
    <cellStyle name="_200708 Interim Actual - Feb 28th, 2008_2012-05-16 - 2012-13 GSN - Allocation Report - INTERNAL 72RE - 02B - Base + Approved + New" xfId="647"/>
    <cellStyle name="_200708 Interim Actual - Feb 28th, 2008_2012-06-15 - 2012-13 GSN - Allocation Report - EXTERNAL 72RE - 03B - Final GSN Starting Point" xfId="648"/>
    <cellStyle name="_200708 Interim Actual - Feb 28th, 2008_4 Yr Outlook 2010-11 GSN - Master File v15 (for TB Sub) (2) (2) (2)" xfId="649"/>
    <cellStyle name="_200708 Interim Actual - Feb 28th, 2008_4 Yr Outlook 2010-11 GSN - Master File v15 (for TB Sub) (2) (2) (2) 2" xfId="650"/>
    <cellStyle name="_200708 Interim Actual - Feb 28th, 2008_4 Yr Outlook 2012-13 GSN - Master File v2" xfId="651"/>
    <cellStyle name="_200708 Interim Actual - Feb 28th, 2008_4 Yr Outlook 2012-13 GSN - Master File v2 2" xfId="652"/>
    <cellStyle name="_200708 Interim Actual - Feb 28th, 2008_APPROVED" xfId="653"/>
    <cellStyle name="_200708 Interim Actual - Feb 28th, 2008_APPROVEDTEST" xfId="654"/>
    <cellStyle name="_200708 Interim Actual - Feb 28th, 2008_BASE" xfId="655"/>
    <cellStyle name="_200708 Interim Actual - Feb 28th, 2008_BBB" xfId="656"/>
    <cellStyle name="_200708 Interim Actual - Feb 28th, 2008_BBB Report" xfId="657"/>
    <cellStyle name="_200708 Interim Actual - Feb 28th, 2008_Book1" xfId="658"/>
    <cellStyle name="_200708 Interim Actual - Feb 28th, 2008_Briefing Notes" xfId="659"/>
    <cellStyle name="_200708 Interim Actual - Feb 28th, 2008_Budget Template (Coloured Sheet) -Dec 17" xfId="660"/>
    <cellStyle name="_200708 Interim Actual - Feb 28th, 2008_Budget Template (Coloured Sheet) -Dec 17_Briefing Notes" xfId="661"/>
    <cellStyle name="_200708 Interim Actual - Feb 28th, 2008_Copy of 4 Yr Outlook 2011-12 GSN - Master File v11" xfId="662"/>
    <cellStyle name="_200708 Interim Actual - Feb 28th, 2008_Copy of 4 Yr Outlook 2011-12 GSN - Master File v11 2" xfId="663"/>
    <cellStyle name="_200708 Interim Actual - Feb 28th, 2008_ENH" xfId="664"/>
    <cellStyle name="_200708 Interim Actual - Feb 28th, 2008_G48CS25 Df" xfId="665"/>
    <cellStyle name="_200708 Interim Actual - Feb 28th, 2008_LF2 REV" xfId="666"/>
    <cellStyle name="_200708 Interim Actual - Feb 28th, 2008_LF2 REV 2" xfId="667"/>
    <cellStyle name="_200708 Interim Actual - Feb 28th, 2008_LF2 REV_2010-(07)Jul-23 - 2010-11 GSN - Allocation Report - 2010-11 Enhancements for 2011-12 Base Forecast" xfId="668"/>
    <cellStyle name="_200708 Interim Actual - Feb 28th, 2008_LF2 REV_2010-(07)Jul-23 - 2010-11 GSN - Allocation Report - 2010-11 Enhancements for 2011-12 Base Forecast 2" xfId="669"/>
    <cellStyle name="_200708 Interim Actual - Feb 28th, 2008_LF2 REV_2010-(07)Jul-23 - 2010-11 GSN - Allocation Report - 2010-11 Enhancements for 2011-12 Base Forecast_2011-(01)Jan-21 - 2011-12 GSN - Allocation Report - Base Forecast Reconciliation RECOVERED" xfId="670"/>
    <cellStyle name="_200708 Interim Actual - Feb 28th, 2008_LF2 REV_2010-(07)Jul-23 - 2010-11 GSN - Allocation Report - 2010-11 Enhancements for 2011-12 Base Forecast_2011-(01)Jan-23 - 2011-12 GSN - Allocation Report - Base Forecast Reconciliation RECOVERED" xfId="671"/>
    <cellStyle name="_200708 Interim Actual - Feb 28th, 2008_LF2 REV_2010-(07)Jul-23 - 2010-11 GSN - Allocation Report - 2010-11 Enhancements for 2011-12 Base Forecast_2011-(01)Jan-23 - 2011-12 GSN - Allocation Report - Enhancements" xfId="672"/>
    <cellStyle name="_200708 Interim Actual - Feb 28th, 2008_LF2 REV_2010-(07)Jul-23 - 2010-11 GSN - Allocation Report - 2010-11 Enhancements for 2011-12 Base Forecast_2011-(01)Jan-25 - 2011-12 GSN - Allocation Report - Enhancements" xfId="673"/>
    <cellStyle name="_200708 Interim Actual - Feb 28th, 2008_LF2 REV_2010-(07)Jul-23 - 2010-11 GSN - Allocation Report - 2010-11 Enhancements for 2011-12 Base Forecast_2011-(01)Jan-25 - 2011-12 GSN - Allocation Report - Enhancements v2" xfId="674"/>
    <cellStyle name="_200708 Interim Actual - Feb 28th, 2008_LF2 REV_2010-(07)Jul-23 - 2010-11 GSN - Allocation Report - 2010-11 Enhancements for 2011-12 Base Forecast_2011-(01)Jan-26 - 2011-12 GSN - Allocation Report - Enhancements - Update SpecEd" xfId="675"/>
    <cellStyle name="_200708 Interim Actual - Feb 28th, 2008_LF2 REV_2010-(07)Jul-23 - 2010-11 GSN - Allocation Report - 2010-11 Enhancements for 2011-12 Base Forecast_2011-(01)Jan-27 - 2011-12 GSN - Allocation Report - Base Forecast Reconciliation - Update DSA Phase-Out" xfId="676"/>
    <cellStyle name="_200708 Interim Actual - Feb 28th, 2008_LF2 REV_2010-(07)Jul-23 - 2010-11 GSN - Allocation Report - 2010-11 Enhancements for 2011-12 Base Forecast_2011-(01)Jan-27 - 2011-12 GSN - Allocation Report - Impact of Internal Forecast" xfId="677"/>
    <cellStyle name="_200708 Interim Actual - Feb 28th, 2008_LF2 REV_2010-(07)Jul-23 - 2010-11 GSN - Allocation Report - 2010-11 Enhancements for 2011-12 Base Forecast_2011-(01)Jan-28 - 2011-12 GSN - Allocation Report - Enhancements - Update SpecEd v2" xfId="678"/>
    <cellStyle name="_200708 Interim Actual - Feb 28th, 2008_LF2 REV_2010-(07)Jul-23 - 2010-11 GSN - Allocation Report - 2010-11 Enhancements for 2011-12 Base Forecast_2011-(02)Feb-14 - 2011-12 GSN Allocation Report VALUED - SSDemo Update" xfId="679"/>
    <cellStyle name="_200708 Interim Actual - Feb 28th, 2008_LF2 REV_2010-(07)Jul-23 - 2010-11 GSN - Allocation Report - 2010-11 Enhancements for 2011-12 Base Forecast_2011-(02)Feb-18 - 2011-12 GSN - Allocation Report - Enhancements - Utilities" xfId="680"/>
    <cellStyle name="_200708 Interim Actual - Feb 28th, 2008_LF2 REV_2010-(07)Jul-23 - 2010-11 GSN - Allocation Report - 2010-11 Enhancements for 2011-12 Base Forecast_2011-(02)Feb-18 - 2011-12 GSN - Allocation Report - Enhancements 2" xfId="681"/>
    <cellStyle name="_200708 Interim Actual - Feb 28th, 2008_LF2 REV_2010-(07)Jul-23 - 2010-11 GSN - Allocation Report - 2010-11 Enhancements for 2011-12 Base Forecast_2011-(02)Feb-22 - 2011-12 GSN - Allocation Report - Enhancements 2" xfId="682"/>
    <cellStyle name="_200708 Interim Actual - Feb 28th, 2008_LF2 REV_2010-(07)Jul-23 - 2010-11 GSN - Allocation Report - 2010-11 Enhancements for 2011-12 Base Forecast_2011-(02)Feb-24 - 2011-12 GSN - Allocation Report - Enhancements - Update CapInterest" xfId="683"/>
    <cellStyle name="_200708 Interim Actual - Feb 28th, 2008_LF2 REV_2010-(07)Jul-23 - 2010-11 GSN - Allocation Report - 2010-11 Enhancements for 2011-12 Base Forecast_2011-(02)Feb-24 - 2011-12 GSN - Allocation Report - Enhancements 2 - Update CapInterest" xfId="684"/>
    <cellStyle name="_200708 Interim Actual - Feb 28th, 2008_LF2 REV_2010-(07)Jul-23 - 2010-11 GSN - Allocation Report - 2010-11 Enhancements for 2011-12 Base Forecast_2011-(03)Mar-10 - 2011-12 GSN - Allocation Report - Base Forecast Reconciliation - Update 72RE" xfId="685"/>
    <cellStyle name="_200708 Interim Actual - Feb 28th, 2008_LF2 REV_2010-(07)Jul-23 - 2010-11 GSN - Allocation Report - 2010-11 Enhancements for 2011-12 Base Forecast_2011-(03)Mar-14 - 2011-12 GSN - Allocation Report - Enhancements - Update 72REt" xfId="686"/>
    <cellStyle name="_200708 Interim Actual - Feb 28th, 2008_LF2 REV_2010-(07)Jul-23 - 2010-11 GSN - Allocation Report - 2010-11 Enhancements for 2011-12 Base Forecast_2011-(03)Mar-15 - 2011-12 GSN - Allocation Report - Enhancements 2 - Update 72RE" xfId="687"/>
    <cellStyle name="_200708 Interim Actual - Feb 28th, 2008_LF2 REV_2010-(07)Jul-23 - 2010-11 GSN - Allocation Report - 2010-11 Enhancements for 2011-12 Base Forecast_2011-(03)Mar-24 - 2011-12 GSN - Allocation Report - Enhancements - Update RECAPP" xfId="688"/>
    <cellStyle name="_200708 Interim Actual - Feb 28th, 2008_LF2 REV_2010-(07)Jul-23 - 2010-11 GSN - Allocation Report - 2010-11 Enhancements for 2011-12 Base Forecast_2011-(06)Jun-10 - 2012-13 GSN - Allocation Report - Test" xfId="689"/>
    <cellStyle name="_200708 Interim Actual - Feb 28th, 2008_LF2 REV_2010-(07)Jul-23 - 2010-11 GSN - Allocation Report - 2010-11 Enhancements for 2011-12 Base Forecast_2011-(09)Sep-23 - 2011-12 GSN - Allocation Report - Enhancements - Update RECAPP" xfId="690"/>
    <cellStyle name="_200708 Interim Actual - Feb 28th, 2008_LF2 REV_2010-(07)Jul-23 - 2010-11 GSN - Allocation Report - 2010-11 Enhancements for 2011-12 Base Forecast_2011-(11)Nov-23 - 2011-12 GSN - Allocation Report - 2012-13 Base" xfId="691"/>
    <cellStyle name="_200708 Interim Actual - Feb 28th, 2008_LF2 REV_2010-(07)Jul-23 - 2010-11 GSN - Allocation Report - 2010-11 Enhancements for 2011-12 Base Forecast_2011-(12)Dec-19 - 2011-12 GSN - Allocation Report - 2012-13 Base with PDT" xfId="692"/>
    <cellStyle name="_200708 Interim Actual - Feb 28th, 2008_LF2 REV_2010-(07)Jul-23 - 2010-11 GSN - Allocation Report - 2010-11 Enhancements for 2011-12 Base Forecast_2012-(01)Jan-17 - 2011-12 GSN - Allocation Report - 2012-13 Projected Base" xfId="693"/>
    <cellStyle name="_200708 Interim Actual - Feb 28th, 2008_LF2 REV_2010-(07)Jul-23 - 2010-11 GSN - Allocation Report - 2010-11 Enhancements for 2011-12 Base Forecast_2012-01-16 - 2012-13 GSN - Allocation Report - Base Forecast Reconciliation" xfId="694"/>
    <cellStyle name="_200708 Interim Actual - Feb 28th, 2008_LF2 REV_2010-(07)Jul-23 - 2010-11 GSN - Allocation Report - 2010-11 Enhancements for 2011-12 Base Forecast_2012-01-26 - 2012-13 GSN - Allocation Report - Base + Approved - 71RE" xfId="695"/>
    <cellStyle name="_200708 Interim Actual - Feb 28th, 2008_LF2 REV_2010-(07)Jul-23 - 2010-11 GSN - Allocation Report - 2010-11 Enhancements for 2011-12 Base Forecast_2012-01-27 - 2012-13 GSN - Allocation Report - Base + Approved + New - 71RE" xfId="696"/>
    <cellStyle name="_200708 Interim Actual - Feb 28th, 2008_LF2 REV_2010-(07)Jul-23 - 2010-11 GSN - Allocation Report - 2010-11 Enhancements for 2011-12 Base Forecast_2012-01-31 - 2012-13 GSN - Allocation Report - Base + Approved - 71RE FNMI Update" xfId="697"/>
    <cellStyle name="_200708 Interim Actual - Feb 28th, 2008_LF2 REV_2010-(07)Jul-23 - 2010-11 GSN - Allocation Report - 2010-11 Enhancements for 2011-12 Base Forecast_2012-01-31 - 2012-13 GSN - Allocation Report - Base + Approved + New - 71RE" xfId="698"/>
    <cellStyle name="_200708 Interim Actual - Feb 28th, 2008_LF2 REV_2010-(07)Jul-23 - 2010-11 GSN - Allocation Report - 2010-11 Enhancements for 2011-12 Base Forecast_2012-02-01 - 2012-13 GSN - Allocation Report - Base Forecast Reconciliation - 71RE Update SpecEd &amp; Trans" xfId="699"/>
    <cellStyle name="_200708 Interim Actual - Feb 28th, 2008_LF2 REV_2010-(07)Jul-23 - 2010-11 GSN - Allocation Report - 2010-11 Enhancements for 2011-12 Base Forecast_2012-02-02 - 2012-13 GSN - Allocation Report - Base + Approved - 71RE Update SpecEd &amp; Trans" xfId="700"/>
    <cellStyle name="_200708 Interim Actual - Feb 28th, 2008_LF2 REV_2010-(07)Jul-23 - 2010-11 GSN - Allocation Report - 2010-11 Enhancements for 2011-12 Base Forecast_2012-02-02 - 2012-13 GSN - Allocation Report - Base + Approved + New - 71RE Update CapInt" xfId="701"/>
    <cellStyle name="_200708 Interim Actual - Feb 28th, 2008_LF2 REV_2010-(07)Jul-23 - 2010-11 GSN - Allocation Report - 2010-11 Enhancements for 2011-12 Base Forecast_2012-02-03 - 2012-13 GSN - Allocation Report - Base + Approved + New - 71RE Update SS Savings" xfId="702"/>
    <cellStyle name="_200708 Interim Actual - Feb 28th, 2008_LF2 REV_2010-(07)Jul-23 - 2010-11 GSN - Allocation Report - 2010-11 Enhancements for 2011-12 Base Forecast_2012-02-06 - 2012-13 GSN - Allocation Report - Base Forecast Reconciliation - 71RE EXTERNAL" xfId="703"/>
    <cellStyle name="_200708 Interim Actual - Feb 28th, 2008_LF2 REV_2010-(07)Jul-23 - 2010-11 GSN - Allocation Report - 2010-11 Enhancements for 2011-12 Base Forecast_2012-02-07- 2012-13 GSN - Allocation Report - Base + Approved + New - 71RE" xfId="704"/>
    <cellStyle name="_200708 Interim Actual - Feb 28th, 2008_LF2 REV_2010-(07)Jul-23 - 2010-11 GSN - Allocation Report - 2010-11 Enhancements for 2011-12 Base Forecast_2012-02-10- 2012-13 GSN - Allocation Report - Base + Approved + New - 71RE EXTERNAL" xfId="705"/>
    <cellStyle name="_200708 Interim Actual - Feb 28th, 2008_LF2 REV_2010-(07)Jul-23 - 2010-11 GSN - Allocation Report - 2010-11 Enhancements for 2011-12 Base Forecast_2012-02-15- 2012-13 GSN - Allocation Report - Base + Approved + New - 71RE EXTERNAL" xfId="706"/>
    <cellStyle name="_200708 Interim Actual - Feb 28th, 2008_LF2 REV_2010-(07)Jul-23 - 2010-11 GSN - Allocation Report - 2010-11 Enhancements for 2011-12 Base Forecast_2012-02-17- 2012-13 GSN - Allocation Report - Base + Approved + New - 71RE EXTERNAL HNA-Prediction" xfId="707"/>
    <cellStyle name="_200708 Interim Actual - Feb 28th, 2008_LF2 REV_2010-(07)Jul-23 - 2010-11 GSN - Allocation Report - 2010-11 Enhancements for 2011-12 Base Forecast_2012-02-21- 2012-13 GSN - Allocation Report - Base + Approved + New - 71RE EXTERNAL Non-Union Savings" xfId="708"/>
    <cellStyle name="_200708 Interim Actual - Feb 28th, 2008_LF2 REV_2010-(07)Jul-23 - 2010-11 GSN - Allocation Report - 2010-11 Enhancements for 2011-12 Base Forecast_2012-02-22 - 2012-13 GSN - Allocation Report - Base + Approved + New - 71RE EXTERNAL ESL-CUS" xfId="709"/>
    <cellStyle name="_200708 Interim Actual - Feb 28th, 2008_LF2 REV_2010-(07)Jul-23 - 2010-11 GSN - Allocation Report - 2010-11 Enhancements for 2011-12 Base Forecast_2012-02-23 - 2012-13 GSN - Allocation Report - EXTERNAL 71RE - 3 - Base + Approved + New" xfId="710"/>
    <cellStyle name="_200708 Interim Actual - Feb 28th, 2008_LF2 REV_2010-(07)Jul-23 - 2010-11 GSN - Allocation Report - 2010-11 Enhancements for 2011-12 Base Forecast_2012-03-02 - 2012-13 GSN - Allocation Report - EXTERNAL 72RE - 1 - Base Forecast Reconciliation" xfId="711"/>
    <cellStyle name="_200708 Interim Actual - Feb 28th, 2008_LF2 REV_2010-(07)Jul-23 - 2010-11 GSN - Allocation Report - 2010-11 Enhancements for 2011-12 Base Forecast_2012-03-16 - 2012-13 GSN - Allocation Report - EXTERNAL 72RE - 3 - Base + Approved + New" xfId="712"/>
    <cellStyle name="_200708 Interim Actual - Feb 28th, 2008_LF2 REV_2010-(07)Jul-23 - 2010-11 GSN - Allocation Report - 2010-11 Enhancements for 2011-12 Base Forecast_2012-03-29 - 2012-13 GSN - Allocation Report - EXTERNAL 72RE - French 1%" xfId="713"/>
    <cellStyle name="_200708 Interim Actual - Feb 28th, 2008_LF2 REV_2010-(07)Jul-23 - 2010-11 GSN - Allocation Report - 2010-11 Enhancements for 2011-12 Base Forecast_2012-04-03 - 2012-13 GSN - Allocation Report - EXTERNAL 72RE - 1% Teacher Salary" xfId="714"/>
    <cellStyle name="_200708 Interim Actual - Feb 28th, 2008_LF2 REV_2010-(07)Jul-23 - 2010-11 GSN - Allocation Report - 2010-11 Enhancements for 2011-12 Base Forecast_2012-04-03 - 2012-13 GSN - Allocation Report - EXTERNAL 72RE - Benefits Multi-Year" xfId="715"/>
    <cellStyle name="_200708 Interim Actual - Feb 28th, 2008_LF2 REV_2010-(07)Jul-23 - 2010-11 GSN - Allocation Report - 2010-11 Enhancements for 2011-12 Base Forecast_2012-05-04 - 2012-13 GSN - Allocation Report - EXTERNAL 72RE - 02B - Base + Approved + New" xfId="716"/>
    <cellStyle name="_200708 Interim Actual - Feb 28th, 2008_LF2 REV_2010-(07)Jul-23 - 2010-11 GSN - Allocation Report - 2010-11 Enhancements for 2011-12 Base Forecast_2012-05-16 - 2012-13 GSN - Allocation Report - INTERNAL 72RE - 02B - Base + Approved + New" xfId="717"/>
    <cellStyle name="_200708 Interim Actual - Feb 28th, 2008_LF2 REV_2010-(07)Jul-23 - 2010-11 GSN - Allocation Report - 2010-11 Enhancements for 2011-12 Base Forecast_2012-06-15 - 2012-13 GSN - Allocation Report - EXTERNAL 72RE - 03B - Final GSN Starting Point" xfId="718"/>
    <cellStyle name="_200708 Interim Actual - Feb 28th, 2008_LF2 REV_2010-(07)Jul-23 - 2010-11 GSN - Allocation Report - 2010-11 Enhancements for 2011-12 Base Forecast_2012-06-15 - 2012-13 GSN - Allocation Report - INTERNAL 72RE - 03B - Final GSN Starting Point" xfId="719"/>
    <cellStyle name="_200708 Interim Actual - Feb 28th, 2008_LF2 REV_2010-(07)Jul-23 - 2010-11 GSN - Allocation Report - 2010-11 Enhancements for 2011-12 Base Forecast_2012-07-24 - 2012-13 GSN - Allocation Report - INTERNAL 72RE - 04 - OECTA" xfId="720"/>
    <cellStyle name="_200708 Interim Actual - Feb 28th, 2008_LF2 REV_2010-(07)Jul-23 - 2010-11 GSN - Allocation Report - 2010-11 Enhancements for 2011-12 Base Forecast_2012-07-25 - 2012-13 GSN - Allocation Report - INTERNAL 72RE - 04 - OECTA v2" xfId="721"/>
    <cellStyle name="_200708 Interim Actual - Feb 28th, 2008_LF2 REV_2010-(07)Jul-23 - 2010-11 GSN - Allocation Report - 2010-11 Enhancements for 2011-12 Base Forecast_APPROVED" xfId="722"/>
    <cellStyle name="_200708 Interim Actual - Feb 28th, 2008_LF2 REV_2010-(07)Jul-23 - 2010-11 GSN - Allocation Report - 2010-11 Enhancements for 2011-12 Base Forecast_APPROVEDTEST" xfId="723"/>
    <cellStyle name="_200708 Interim Actual - Feb 28th, 2008_LF2 REV_2010-(07)Jul-23 - 2010-11 GSN - Allocation Report - 2010-11 Enhancements for 2011-12 Base Forecast_BASE" xfId="724"/>
    <cellStyle name="_200708 Interim Actual - Feb 28th, 2008_LF2 REV_2010-(07)Jul-23 - 2010-11 GSN - Allocation Report - 2010-11 Enhancements for 2011-12 Base Forecast_ENH" xfId="725"/>
    <cellStyle name="_200708 Interim Actual - Feb 28th, 2008_LF2 REV_2010-(07)Jul-23 - 2010-11 GSN - Allocation Report - 2010-11 Enhancements for 2011-12 Base Forecast_G48CS25 Df" xfId="726"/>
    <cellStyle name="_200708 Interim Actual - Feb 28th, 2008_LF2 REV_2010-(07)Jul-23 - 2010-11 GSN - Allocation Report - 2010-11 Enhancements for 2011-12 Base Forecast_Reconcile Base" xfId="727"/>
    <cellStyle name="_200708 Interim Actual - Feb 28th, 2008_LF2 REV_2010-(07)Jul-23 - 2010-11 GSN - Allocation Report - 2010-11 Enhancements for 2011-12 Base Forecast_RECONCILIATION" xfId="728"/>
    <cellStyle name="_200708 Interim Actual - Feb 28th, 2008_LF2 REV_2010-(07)Jul-23 - 2010-11 GSN - Allocation Report - 2010-11 Enhancements for 2011-12 Base Forecast_SAF Df" xfId="729"/>
    <cellStyle name="_200708 Interim Actual - Feb 28th, 2008_LF2 REV_2010-(07)Jul-23 - 2010-11 GSN - Allocation Report - 2010-11 Enhancements for 2011-12 Base Forecast_Sheet1" xfId="730"/>
    <cellStyle name="_200708 Interim Actual - Feb 28th, 2008_LF2 REV_2010-(07)Jul-23 - 2010-11 GSN - Allocation Report - 2010-11 Enhancements for 2011-12 Base Forecast_SUMMARY" xfId="731"/>
    <cellStyle name="_200708 Interim Actual - Feb 28th, 2008_LF2 REV_2010-(07)Jul-23 - 2010-11 GSN - Allocation Report - 2010-11 Enhancements for 2011-12 Base Forecast_Unallocated" xfId="732"/>
    <cellStyle name="_200708 Interim Actual - Feb 28th, 2008_LF2 REV_2011-(01)Jan-17 - 2011-12 GSN - Allocation Report - Base Forecast Reconciliation" xfId="733"/>
    <cellStyle name="_200708 Interim Actual - Feb 28th, 2008_LF2 REV_2011-(01)Jan-19 - 2011-12 GSN - Allocation Report - Base Forecast Reconciliation" xfId="734"/>
    <cellStyle name="_200708 Interim Actual - Feb 28th, 2008_LF2 REV_2011-(01)Jan-21 - 2011-12 GSN - Allocation Report - Base Forecast Reconciliation RECOVERED" xfId="735"/>
    <cellStyle name="_200708 Interim Actual - Feb 28th, 2008_LF2 REV_2011-(01)Jan-21 - 2011-12 GSN - Special Education Funding" xfId="736"/>
    <cellStyle name="_200708 Interim Actual - Feb 28th, 2008_LF2 REV_2011-(01)Jan-23 - 2011-12 GSN - Allocation Report - Base Forecast Reconciliation RECOVERED" xfId="737"/>
    <cellStyle name="_200708 Interim Actual - Feb 28th, 2008_LF2 REV_2011-(01)Jan-23 - 2011-12 GSN - Allocation Report - Enhancements" xfId="738"/>
    <cellStyle name="_200708 Interim Actual - Feb 28th, 2008_LF2 REV_2011-(01)Jan-25 - 2011-12 GSN - Allocation Report - Enhancements" xfId="739"/>
    <cellStyle name="_200708 Interim Actual - Feb 28th, 2008_LF2 REV_2011-(01)Jan-25 - 2011-12 GSN - Allocation Report - Enhancements v2" xfId="740"/>
    <cellStyle name="_200708 Interim Actual - Feb 28th, 2008_LF2 REV_2011-(01)Jan-26 - 2011-12 GSN - Allocation Report - Enhancements - Update SpecEd" xfId="741"/>
    <cellStyle name="_200708 Interim Actual - Feb 28th, 2008_LF2 REV_2011-(01)Jan-26 - 2011-12 GSN - Special Education Funding" xfId="742"/>
    <cellStyle name="_200708 Interim Actual - Feb 28th, 2008_LF2 REV_2011-(01)Jan-27 - 2011-12 GSN - Allocation Report - Base Forecast Reconciliation - Update DSA Phase-Out" xfId="743"/>
    <cellStyle name="_200708 Interim Actual - Feb 28th, 2008_LF2 REV_2011-(01)Jan-27 - 2011-12 GSN - Allocation Report - Impact of Internal Forecast" xfId="744"/>
    <cellStyle name="_200708 Interim Actual - Feb 28th, 2008_LF2 REV_2011-(01)Jan-27 - 2011-12 GSN - Summary of Spec Ed Funding - EFB vs SEPPB" xfId="745"/>
    <cellStyle name="_200708 Interim Actual - Feb 28th, 2008_LF2 REV_2011-(01)Jan-28 - 2011-12 GSN - Allocation Report - Enhancements - Update SpecEd v2" xfId="746"/>
    <cellStyle name="_200708 Interim Actual - Feb 28th, 2008_LF2 REV_2011-(02)Feb-01- 2011-12 GSN - Special Education Funding - Locked Base Forecast + Approvals - VALUED" xfId="747"/>
    <cellStyle name="_200708 Interim Actual - Feb 28th, 2008_LF2 REV_2011-(02)Feb-14 - 2011-12 GSN Allocation Report VALUED - SSDemo Update" xfId="748"/>
    <cellStyle name="_200708 Interim Actual - Feb 28th, 2008_LF2 REV_2011-(02)Feb-18 - 2011-12 GSN - Allocation Report - Enhancements - Utilities" xfId="749"/>
    <cellStyle name="_200708 Interim Actual - Feb 28th, 2008_LF2 REV_2011-(02)Feb-18 - 2011-12 GSN - Allocation Report - Enhancements 2" xfId="750"/>
    <cellStyle name="_200708 Interim Actual - Feb 28th, 2008_LF2 REV_2011-(02)Feb-22 - 2011-12 GSN - Allocation Report - Enhancements 2" xfId="751"/>
    <cellStyle name="_200708 Interim Actual - Feb 28th, 2008_LF2 REV_2011-(02)Feb-24 - 2011-12 GSN - Allocation Report - Enhancements - Update CapInterest" xfId="752"/>
    <cellStyle name="_200708 Interim Actual - Feb 28th, 2008_LF2 REV_2011-(02)Feb-24 - 2011-12 GSN - Allocation Report - Enhancements 2 - Update CapInterest" xfId="753"/>
    <cellStyle name="_200708 Interim Actual - Feb 28th, 2008_LF2 REV_2011-(03)Mar-10 - 2011-12 GSN - Allocation Report - Base Forecast Reconciliation - Update 72RE" xfId="754"/>
    <cellStyle name="_200708 Interim Actual - Feb 28th, 2008_LF2 REV_2011-(03)Mar-14 - 2011-12 GSN - Allocation Report - Enhancements - Update 72REt" xfId="755"/>
    <cellStyle name="_200708 Interim Actual - Feb 28th, 2008_LF2 REV_2011-(03)Mar-15 - 2011-12 GSN - Allocation Report - Enhancements 2 - Update 72RE" xfId="756"/>
    <cellStyle name="_200708 Interim Actual - Feb 28th, 2008_LF2 REV_2011-(03)Mar-17- 2011-12 GSN - Special Education Funding - Updated to 72 RE" xfId="757"/>
    <cellStyle name="_200708 Interim Actual - Feb 28th, 2008_LF2 REV_2011-(03)Mar-23- 2011-12 GSN - Special Education Funding - Updated to 72 RE" xfId="758"/>
    <cellStyle name="_200708 Interim Actual - Feb 28th, 2008_LF2 REV_2011-(03)Mar-24 - 2011-12 GSN - Allocation Report - Enhancements - Update RECAPP" xfId="759"/>
    <cellStyle name="_200708 Interim Actual - Feb 28th, 2008_LF2 REV_2011-(06)Jun-10 - 2012-13 GSN - Allocation Report - Test" xfId="760"/>
    <cellStyle name="_200708 Interim Actual - Feb 28th, 2008_LF2 REV_2011-(09)Sep-23 - 2011-12 GSN - Allocation Report - Enhancements - Update RECAPP" xfId="761"/>
    <cellStyle name="_200708 Interim Actual - Feb 28th, 2008_LF2 REV_2011-(11)Nov-23 - 2011-12 GSN - Allocation Report - 2012-13 Base" xfId="762"/>
    <cellStyle name="_200708 Interim Actual - Feb 28th, 2008_LF2 REV_2011-(12)Dec-19 - 2011-12 GSN - Allocation Report - 2012-13 Base with PDT" xfId="763"/>
    <cellStyle name="_200708 Interim Actual - Feb 28th, 2008_LF2 REV_2012-(01)Jan-17 - 2011-12 GSN - Allocation Report - 2012-13 Projected Base" xfId="764"/>
    <cellStyle name="_200708 Interim Actual - Feb 28th, 2008_LF2 REV_2012-01-16 - 2012-13 GSN - Allocation Report - Base Forecast Reconciliation" xfId="765"/>
    <cellStyle name="_200708 Interim Actual - Feb 28th, 2008_LF2 REV_2012-01-19- 2012-13 GSN - Special Education Funding - 70 RE" xfId="766"/>
    <cellStyle name="_200708 Interim Actual - Feb 28th, 2008_LF2 REV_2012-01-24 - 2012-13 GSN - Special Education Funding - 70 RE" xfId="767"/>
    <cellStyle name="_200708 Interim Actual - Feb 28th, 2008_LF2 REV_2012-01-26 - 2012-13 GSN - Allocation Report - Base + Approved - 71RE" xfId="768"/>
    <cellStyle name="_200708 Interim Actual - Feb 28th, 2008_LF2 REV_2012-01-27 - 2012-13 GSN - Allocation Report - Base + Approved + New - 71RE" xfId="769"/>
    <cellStyle name="_200708 Interim Actual - Feb 28th, 2008_LF2 REV_2012-01-31 - 2012-13 GSN - Allocation Report - Base + Approved - 71RE FNMI Update" xfId="770"/>
    <cellStyle name="_200708 Interim Actual - Feb 28th, 2008_LF2 REV_2012-01-31 - 2012-13 GSN - Allocation Report - Base + Approved + New - 71RE" xfId="771"/>
    <cellStyle name="_200708 Interim Actual - Feb 28th, 2008_LF2 REV_2012-02-01 - 2012-13 GSN - Allocation Report - Base Forecast Reconciliation - 71RE Update SpecEd &amp; Trans" xfId="772"/>
    <cellStyle name="_200708 Interim Actual - Feb 28th, 2008_LF2 REV_2012-02-02 - 2012-13 GSN - Allocation Report - Base + Approved - 71RE Update SpecEd &amp; Trans" xfId="773"/>
    <cellStyle name="_200708 Interim Actual - Feb 28th, 2008_LF2 REV_2012-02-02 - 2012-13 GSN - Allocation Report - Base + Approved + New - 71RE Update CapInt" xfId="774"/>
    <cellStyle name="_200708 Interim Actual - Feb 28th, 2008_LF2 REV_2012-02-03 - 2012-13 GSN - Allocation Report - Base + Approved + New - 71RE Update SS Savings" xfId="775"/>
    <cellStyle name="_200708 Interim Actual - Feb 28th, 2008_LF2 REV_2012-02-06 - 2012-13 GSN - Allocation Report - Base Forecast Reconciliation - 71RE EXTERNAL" xfId="776"/>
    <cellStyle name="_200708 Interim Actual - Feb 28th, 2008_LF2 REV_2012-02-07- 2012-13 GSN - Allocation Report - Base + Approved + New - 71RE" xfId="777"/>
    <cellStyle name="_200708 Interim Actual - Feb 28th, 2008_LF2 REV_2012-02-10- 2012-13 GSN - Allocation Report - Base + Approved + New - 71RE EXTERNAL" xfId="778"/>
    <cellStyle name="_200708 Interim Actual - Feb 28th, 2008_LF2 REV_2012-02-15- 2012-13 GSN - Allocation Report - Base + Approved + New - 71RE EXTERNAL" xfId="779"/>
    <cellStyle name="_200708 Interim Actual - Feb 28th, 2008_LF2 REV_2012-02-17- 2012-13 GSN - Allocation Report - Base + Approved + New - 71RE EXTERNAL HNA-Prediction" xfId="780"/>
    <cellStyle name="_200708 Interim Actual - Feb 28th, 2008_LF2 REV_2012-02-21- 2012-13 GSN - Allocation Report - Base + Approved + New - 71RE EXTERNAL Non-Union Savings" xfId="781"/>
    <cellStyle name="_200708 Interim Actual - Feb 28th, 2008_LF2 REV_2012-02-22 - 2012-13 GSN - Allocation Report - Base + Approved + New - 71RE EXTERNAL ESL-CUS" xfId="782"/>
    <cellStyle name="_200708 Interim Actual - Feb 28th, 2008_LF2 REV_2012-02-23 - 2012-13 GSN - Allocation Report - EXTERNAL 71RE - 3 - Base + Approved + New" xfId="783"/>
    <cellStyle name="_200708 Interim Actual - Feb 28th, 2008_LF2 REV_2012-03-02 - 2012-13 GSN - Allocation Report - EXTERNAL 72RE - 1 - Base Forecast Reconciliation" xfId="784"/>
    <cellStyle name="_200708 Interim Actual - Feb 28th, 2008_LF2 REV_2012-03-16 - 2012-13 GSN - Allocation Report - EXTERNAL 72RE - 3 - Base + Approved + New" xfId="785"/>
    <cellStyle name="_200708 Interim Actual - Feb 28th, 2008_LF2 REV_2012-03-29 - 2012-13 GSN - Allocation Report - EXTERNAL 72RE - French 1%" xfId="786"/>
    <cellStyle name="_200708 Interim Actual - Feb 28th, 2008_LF2 REV_2012-04-03 - 2012-13 GSN - Allocation Report - EXTERNAL 72RE - 1% Teacher Salary" xfId="787"/>
    <cellStyle name="_200708 Interim Actual - Feb 28th, 2008_LF2 REV_2012-04-03 - 2012-13 GSN - Allocation Report - EXTERNAL 72RE - Benefits Multi-Year" xfId="788"/>
    <cellStyle name="_200708 Interim Actual - Feb 28th, 2008_LF2 REV_2012-05-04 - 2012-13 GSN - Allocation Report - EXTERNAL 72RE - 02B - Base + Approved + New" xfId="789"/>
    <cellStyle name="_200708 Interim Actual - Feb 28th, 2008_LF2 REV_2012-05-16 - 2012-13 GSN - Allocation Report - INTERNAL 72RE - 02B - Base + Approved + New" xfId="790"/>
    <cellStyle name="_200708 Interim Actual - Feb 28th, 2008_LF2 REV_2012-06-15 - 2012-13 GSN - Allocation Report - EXTERNAL 72RE - 03B - Final GSN Starting Point" xfId="791"/>
    <cellStyle name="_200708 Interim Actual - Feb 28th, 2008_LF2 REV_2012-06-15 - 2012-13 GSN - Allocation Report - INTERNAL 72RE - 03B - Final GSN Starting Point" xfId="792"/>
    <cellStyle name="_200708 Interim Actual - Feb 28th, 2008_LF2 REV_2012-07-24 - 2012-13 GSN - Allocation Report - INTERNAL 72RE - 04 - OECTA" xfId="793"/>
    <cellStyle name="_200708 Interim Actual - Feb 28th, 2008_LF2 REV_2012-07-25 - 2012-13 GSN - Allocation Report - INTERNAL 72RE - 04 - OECTA v2" xfId="794"/>
    <cellStyle name="_200708 Interim Actual - Feb 28th, 2008_LF2 REV_4 Yr Outlook 2012-13 GSN - Master File v2" xfId="795"/>
    <cellStyle name="_200708 Interim Actual - Feb 28th, 2008_LF2 REV_4 Yr Outlook 2012-13 GSN - Master File v2 2" xfId="796"/>
    <cellStyle name="_200708 Interim Actual - Feb 28th, 2008_LF2 REV_APPROVED" xfId="797"/>
    <cellStyle name="_200708 Interim Actual - Feb 28th, 2008_LF2 REV_APPROVEDTEST" xfId="798"/>
    <cellStyle name="_200708 Interim Actual - Feb 28th, 2008_LF2 REV_BASE" xfId="799"/>
    <cellStyle name="_200708 Interim Actual - Feb 28th, 2008_LF2 REV_BBB" xfId="800"/>
    <cellStyle name="_200708 Interim Actual - Feb 28th, 2008_LF2 REV_BBB Report" xfId="801"/>
    <cellStyle name="_200708 Interim Actual - Feb 28th, 2008_LF2 REV_Book5" xfId="802"/>
    <cellStyle name="_200708 Interim Actual - Feb 28th, 2008_LF2 REV_Copy of 4 Yr Outlook 2011-12 GSN - Master File v11" xfId="803"/>
    <cellStyle name="_200708 Interim Actual - Feb 28th, 2008_LF2 REV_Copy of 4 Yr Outlook 2011-12 GSN - Master File v11 2" xfId="804"/>
    <cellStyle name="_200708 Interim Actual - Feb 28th, 2008_LF2 REV_ENH" xfId="805"/>
    <cellStyle name="_200708 Interim Actual - Feb 28th, 2008_LF2 REV_G48CS25 Df" xfId="806"/>
    <cellStyle name="_200708 Interim Actual - Feb 28th, 2008_LF2 REV_HNA" xfId="807"/>
    <cellStyle name="_200708 Interim Actual - Feb 28th, 2008_LF2 REV_HoldHarmless" xfId="808"/>
    <cellStyle name="_200708 Interim Actual - Feb 28th, 2008_LF2 REV_Reconcile Base" xfId="809"/>
    <cellStyle name="_200708 Interim Actual - Feb 28th, 2008_LF2 REV_RECONCILIATION" xfId="810"/>
    <cellStyle name="_200708 Interim Actual - Feb 28th, 2008_LF2 REV_SAF Df" xfId="811"/>
    <cellStyle name="_200708 Interim Actual - Feb 28th, 2008_LF2 REV_Sheet1" xfId="812"/>
    <cellStyle name="_200708 Interim Actual - Feb 28th, 2008_LF2 REV_SUMMARY" xfId="813"/>
    <cellStyle name="_200708 Interim Actual - Feb 28th, 2008_LF2 REV_Unallocated" xfId="814"/>
    <cellStyle name="_200708 Interim Actual - Feb 28th, 2008_LF2 REV_Unallocated 2" xfId="815"/>
    <cellStyle name="_200708 Interim Actual - Feb 28th, 2008_LF2 REV_Unallocated_1" xfId="816"/>
    <cellStyle name="_200708 Interim Actual - Feb 28th, 2008_LF2 REV_Unallocated_ENH" xfId="817"/>
    <cellStyle name="_200708 Interim Actual - Feb 28th, 2008_RbP - 4 Yr Outlook 2011-12 GSN - Master File v3" xfId="818"/>
    <cellStyle name="_200708 Interim Actual - Feb 28th, 2008_RbP - 4 Yr Outlook 2011-12 GSN - Master File v3 2" xfId="819"/>
    <cellStyle name="_200708 Interim Actual - Feb 28th, 2008_RbP - 4 Yr Outlook 2011-12 GSN - Master File v3_2011-(01)Jan-17 - 2011-12 GSN - Allocation Report - Base Forecast Reconciliation" xfId="820"/>
    <cellStyle name="_200708 Interim Actual - Feb 28th, 2008_RbP - 4 Yr Outlook 2011-12 GSN - Master File v3_2011-(01)Jan-19 - 2011-12 GSN - Allocation Report - Base Forecast Reconciliation" xfId="821"/>
    <cellStyle name="_200708 Interim Actual - Feb 28th, 2008_RbP - 4 Yr Outlook 2011-12 GSN - Master File v3_2011-(01)Jan-21 - 2011-12 GSN - Allocation Report - Base Forecast Reconciliation RECOVERED" xfId="822"/>
    <cellStyle name="_200708 Interim Actual - Feb 28th, 2008_RbP - 4 Yr Outlook 2011-12 GSN - Master File v3_2011-(01)Jan-23 - 2011-12 GSN - Allocation Report - Base Forecast Reconciliation RECOVERED" xfId="823"/>
    <cellStyle name="_200708 Interim Actual - Feb 28th, 2008_RbP - 4 Yr Outlook 2011-12 GSN - Master File v3_2011-(01)Jan-23 - 2011-12 GSN - Allocation Report - Enhancements" xfId="824"/>
    <cellStyle name="_200708 Interim Actual - Feb 28th, 2008_RbP - 4 Yr Outlook 2011-12 GSN - Master File v3_2011-(01)Jan-25 - 2011-12 GSN - Allocation Report - Enhancements" xfId="825"/>
    <cellStyle name="_200708 Interim Actual - Feb 28th, 2008_RbP - 4 Yr Outlook 2011-12 GSN - Master File v3_2011-(01)Jan-25 - 2011-12 GSN - Allocation Report - Enhancements v2" xfId="826"/>
    <cellStyle name="_200708 Interim Actual - Feb 28th, 2008_RbP - 4 Yr Outlook 2011-12 GSN - Master File v3_2011-(01)Jan-26 - 2011-12 GSN - Allocation Report - Enhancements - Update SpecEd" xfId="827"/>
    <cellStyle name="_200708 Interim Actual - Feb 28th, 2008_RbP - 4 Yr Outlook 2011-12 GSN - Master File v3_2011-(01)Jan-27 - 2011-12 GSN - Allocation Report - Base Forecast Reconciliation - Update DSA Phase-Out" xfId="828"/>
    <cellStyle name="_200708 Interim Actual - Feb 28th, 2008_RbP - 4 Yr Outlook 2011-12 GSN - Master File v3_2011-(01)Jan-27 - 2011-12 GSN - Allocation Report - Impact of Internal Forecast" xfId="829"/>
    <cellStyle name="_200708 Interim Actual - Feb 28th, 2008_RbP - 4 Yr Outlook 2011-12 GSN - Master File v3_2011-(01)Jan-28 - 2011-12 GSN - Allocation Report - Enhancements - Update SpecEd v2" xfId="830"/>
    <cellStyle name="_200708 Interim Actual - Feb 28th, 2008_RbP - 4 Yr Outlook 2011-12 GSN - Master File v3_2011-(02)Feb-14 - 2011-12 GSN Allocation Report VALUED - SSDemo Update" xfId="831"/>
    <cellStyle name="_200708 Interim Actual - Feb 28th, 2008_RbP - 4 Yr Outlook 2011-12 GSN - Master File v3_2011-(02)Feb-18 - 2011-12 GSN - Allocation Report - Enhancements - Utilities" xfId="832"/>
    <cellStyle name="_200708 Interim Actual - Feb 28th, 2008_RbP - 4 Yr Outlook 2011-12 GSN - Master File v3_2011-(02)Feb-18 - 2011-12 GSN - Allocation Report - Enhancements 2" xfId="833"/>
    <cellStyle name="_200708 Interim Actual - Feb 28th, 2008_RbP - 4 Yr Outlook 2011-12 GSN - Master File v3_2011-(02)Feb-22 - 2011-12 GSN - Allocation Report - Enhancements 2" xfId="834"/>
    <cellStyle name="_200708 Interim Actual - Feb 28th, 2008_RbP - 4 Yr Outlook 2011-12 GSN - Master File v3_2011-(02)Feb-24 - 2011-12 GSN - Allocation Report - Enhancements - Update CapInterest" xfId="835"/>
    <cellStyle name="_200708 Interim Actual - Feb 28th, 2008_RbP - 4 Yr Outlook 2011-12 GSN - Master File v3_2011-(02)Feb-24 - 2011-12 GSN - Allocation Report - Enhancements 2 - Update CapInterest" xfId="836"/>
    <cellStyle name="_200708 Interim Actual - Feb 28th, 2008_RbP - 4 Yr Outlook 2011-12 GSN - Master File v3_2011-(03)Mar-10 - 2011-12 GSN - Allocation Report - Base Forecast Reconciliation - Update 72RE" xfId="837"/>
    <cellStyle name="_200708 Interim Actual - Feb 28th, 2008_RbP - 4 Yr Outlook 2011-12 GSN - Master File v3_2011-(03)Mar-14 - 2011-12 GSN - Allocation Report - Enhancements - Update 72REt" xfId="838"/>
    <cellStyle name="_200708 Interim Actual - Feb 28th, 2008_RbP - 4 Yr Outlook 2011-12 GSN - Master File v3_2011-(03)Mar-15 - 2011-12 GSN - Allocation Report - Enhancements 2 - Update 72RE" xfId="839"/>
    <cellStyle name="_200708 Interim Actual - Feb 28th, 2008_RbP - 4 Yr Outlook 2011-12 GSN - Master File v3_2011-(03)Mar-24 - 2011-12 GSN - Allocation Report - Enhancements - Update RECAPP" xfId="840"/>
    <cellStyle name="_200708 Interim Actual - Feb 28th, 2008_RbP - 4 Yr Outlook 2011-12 GSN - Master File v3_2011-(06)Jun-10 - 2012-13 GSN - Allocation Report - Test" xfId="841"/>
    <cellStyle name="_200708 Interim Actual - Feb 28th, 2008_RbP - 4 Yr Outlook 2011-12 GSN - Master File v3_2011-(09)Sep-23 - 2011-12 GSN - Allocation Report - Enhancements - Update RECAPP" xfId="842"/>
    <cellStyle name="_200708 Interim Actual - Feb 28th, 2008_RbP - 4 Yr Outlook 2011-12 GSN - Master File v3_2011-(11)Nov-23 - 2011-12 GSN - Allocation Report - 2012-13 Base" xfId="843"/>
    <cellStyle name="_200708 Interim Actual - Feb 28th, 2008_RbP - 4 Yr Outlook 2011-12 GSN - Master File v3_2011-(12)Dec-19 - 2011-12 GSN - Allocation Report - 2012-13 Base with PDT" xfId="844"/>
    <cellStyle name="_200708 Interim Actual - Feb 28th, 2008_RbP - 4 Yr Outlook 2011-12 GSN - Master File v3_2012-(01)Jan-17 - 2011-12 GSN - Allocation Report - 2012-13 Projected Base" xfId="845"/>
    <cellStyle name="_200708 Interim Actual - Feb 28th, 2008_RbP - 4 Yr Outlook 2011-12 GSN - Master File v3_2012-01-16 - 2012-13 GSN - Allocation Report - Base Forecast Reconciliation" xfId="846"/>
    <cellStyle name="_200708 Interim Actual - Feb 28th, 2008_RbP - 4 Yr Outlook 2011-12 GSN - Master File v3_2012-01-26 - 2012-13 GSN - Allocation Report - Base + Approved - 71RE" xfId="847"/>
    <cellStyle name="_200708 Interim Actual - Feb 28th, 2008_RbP - 4 Yr Outlook 2011-12 GSN - Master File v3_2012-01-27 - 2012-13 GSN - Allocation Report - Base + Approved + New - 71RE" xfId="848"/>
    <cellStyle name="_200708 Interim Actual - Feb 28th, 2008_RbP - 4 Yr Outlook 2011-12 GSN - Master File v3_2012-01-31 - 2012-13 GSN - Allocation Report - Base + Approved - 71RE FNMI Update" xfId="849"/>
    <cellStyle name="_200708 Interim Actual - Feb 28th, 2008_RbP - 4 Yr Outlook 2011-12 GSN - Master File v3_2012-01-31 - 2012-13 GSN - Allocation Report - Base + Approved + New - 71RE" xfId="850"/>
    <cellStyle name="_200708 Interim Actual - Feb 28th, 2008_RbP - 4 Yr Outlook 2011-12 GSN - Master File v3_2012-02-01 - 2012-13 GSN - Allocation Report - Base Forecast Reconciliation - 71RE Update SpecEd &amp; Trans" xfId="851"/>
    <cellStyle name="_200708 Interim Actual - Feb 28th, 2008_RbP - 4 Yr Outlook 2011-12 GSN - Master File v3_2012-02-02 - 2012-13 GSN - Allocation Report - Base + Approved - 71RE Update SpecEd &amp; Trans" xfId="852"/>
    <cellStyle name="_200708 Interim Actual - Feb 28th, 2008_RbP - 4 Yr Outlook 2011-12 GSN - Master File v3_2012-02-02 - 2012-13 GSN - Allocation Report - Base + Approved + New - 71RE Update CapInt" xfId="853"/>
    <cellStyle name="_200708 Interim Actual - Feb 28th, 2008_RbP - 4 Yr Outlook 2011-12 GSN - Master File v3_2012-02-03 - 2012-13 GSN - Allocation Report - Base + Approved + New - 71RE Update SS Savings" xfId="854"/>
    <cellStyle name="_200708 Interim Actual - Feb 28th, 2008_RbP - 4 Yr Outlook 2011-12 GSN - Master File v3_2012-02-06 - 2012-13 GSN - Allocation Report - Base Forecast Reconciliation - 71RE EXTERNAL" xfId="855"/>
    <cellStyle name="_200708 Interim Actual - Feb 28th, 2008_RbP - 4 Yr Outlook 2011-12 GSN - Master File v3_2012-02-07- 2012-13 GSN - Allocation Report - Base + Approved + New - 71RE" xfId="856"/>
    <cellStyle name="_200708 Interim Actual - Feb 28th, 2008_RbP - 4 Yr Outlook 2011-12 GSN - Master File v3_2012-02-10- 2012-13 GSN - Allocation Report - Base + Approved + New - 71RE EXTERNAL" xfId="857"/>
    <cellStyle name="_200708 Interim Actual - Feb 28th, 2008_RbP - 4 Yr Outlook 2011-12 GSN - Master File v3_2012-02-15- 2012-13 GSN - Allocation Report - Base + Approved + New - 71RE EXTERNAL" xfId="858"/>
    <cellStyle name="_200708 Interim Actual - Feb 28th, 2008_RbP - 4 Yr Outlook 2011-12 GSN - Master File v3_2012-02-17- 2012-13 GSN - Allocation Report - Base + Approved + New - 71RE EXTERNAL HNA-Prediction" xfId="859"/>
    <cellStyle name="_200708 Interim Actual - Feb 28th, 2008_RbP - 4 Yr Outlook 2011-12 GSN - Master File v3_2012-02-21- 2012-13 GSN - Allocation Report - Base + Approved + New - 71RE EXTERNAL Non-Union Savings" xfId="860"/>
    <cellStyle name="_200708 Interim Actual - Feb 28th, 2008_RbP - 4 Yr Outlook 2011-12 GSN - Master File v3_2012-02-22 - 2012-13 GSN - Allocation Report - Base + Approved + New - 71RE EXTERNAL ESL-CUS" xfId="861"/>
    <cellStyle name="_200708 Interim Actual - Feb 28th, 2008_RbP - 4 Yr Outlook 2011-12 GSN - Master File v3_2012-02-23 - 2012-13 GSN - Allocation Report - EXTERNAL 71RE - 3 - Base + Approved + New" xfId="862"/>
    <cellStyle name="_200708 Interim Actual - Feb 28th, 2008_RbP - 4 Yr Outlook 2011-12 GSN - Master File v3_2012-03-02 - 2012-13 GSN - Allocation Report - EXTERNAL 72RE - 1 - Base Forecast Reconciliation" xfId="863"/>
    <cellStyle name="_200708 Interim Actual - Feb 28th, 2008_RbP - 4 Yr Outlook 2011-12 GSN - Master File v3_2012-03-16 - 2012-13 GSN - Allocation Report - EXTERNAL 72RE - 3 - Base + Approved + New" xfId="864"/>
    <cellStyle name="_200708 Interim Actual - Feb 28th, 2008_RbP - 4 Yr Outlook 2011-12 GSN - Master File v3_2012-03-29 - 2012-13 GSN - Allocation Report - EXTERNAL 72RE - French 1%" xfId="865"/>
    <cellStyle name="_200708 Interim Actual - Feb 28th, 2008_RbP - 4 Yr Outlook 2011-12 GSN - Master File v3_2012-04-03 - 2012-13 GSN - Allocation Report - EXTERNAL 72RE - 1% Teacher Salary" xfId="866"/>
    <cellStyle name="_200708 Interim Actual - Feb 28th, 2008_RbP - 4 Yr Outlook 2011-12 GSN - Master File v3_2012-04-03 - 2012-13 GSN - Allocation Report - EXTERNAL 72RE - Benefits Multi-Year" xfId="867"/>
    <cellStyle name="_200708 Interim Actual - Feb 28th, 2008_RbP - 4 Yr Outlook 2011-12 GSN - Master File v3_2012-05-04 - 2012-13 GSN - Allocation Report - EXTERNAL 72RE - 02B - Base + Approved + New" xfId="868"/>
    <cellStyle name="_200708 Interim Actual - Feb 28th, 2008_RbP - 4 Yr Outlook 2011-12 GSN - Master File v3_2012-05-16 - 2012-13 GSN - Allocation Report - INTERNAL 72RE - 02B - Base + Approved + New" xfId="869"/>
    <cellStyle name="_200708 Interim Actual - Feb 28th, 2008_RbP - 4 Yr Outlook 2011-12 GSN - Master File v3_2012-06-15 - 2012-13 GSN - Allocation Report - EXTERNAL 72RE - 03B - Final GSN Starting Point" xfId="870"/>
    <cellStyle name="_200708 Interim Actual - Feb 28th, 2008_RbP - 4 Yr Outlook 2011-12 GSN - Master File v3_2012-06-15 - 2012-13 GSN - Allocation Report - INTERNAL 72RE - 03B - Final GSN Starting Point" xfId="871"/>
    <cellStyle name="_200708 Interim Actual - Feb 28th, 2008_RbP - 4 Yr Outlook 2011-12 GSN - Master File v3_2012-07-24 - 2012-13 GSN - Allocation Report - INTERNAL 72RE - 04 - OECTA" xfId="872"/>
    <cellStyle name="_200708 Interim Actual - Feb 28th, 2008_RbP - 4 Yr Outlook 2011-12 GSN - Master File v3_2012-07-25 - 2012-13 GSN - Allocation Report - INTERNAL 72RE - 04 - OECTA v2" xfId="873"/>
    <cellStyle name="_200708 Interim Actual - Feb 28th, 2008_RbP - 4 Yr Outlook 2011-12 GSN - Master File v3_APPROVED" xfId="874"/>
    <cellStyle name="_200708 Interim Actual - Feb 28th, 2008_RbP - 4 Yr Outlook 2011-12 GSN - Master File v3_APPROVEDTEST" xfId="875"/>
    <cellStyle name="_200708 Interim Actual - Feb 28th, 2008_RbP - 4 Yr Outlook 2011-12 GSN - Master File v3_BASE" xfId="876"/>
    <cellStyle name="_200708 Interim Actual - Feb 28th, 2008_RbP - 4 Yr Outlook 2011-12 GSN - Master File v3_ENH" xfId="877"/>
    <cellStyle name="_200708 Interim Actual - Feb 28th, 2008_RbP - 4 Yr Outlook 2011-12 GSN - Master File v3_G48CS25 Df" xfId="878"/>
    <cellStyle name="_200708 Interim Actual - Feb 28th, 2008_RbP - 4 Yr Outlook 2011-12 GSN - Master File v3_Reconcile Base" xfId="879"/>
    <cellStyle name="_200708 Interim Actual - Feb 28th, 2008_RbP - 4 Yr Outlook 2011-12 GSN - Master File v3_RECONCILIATION" xfId="880"/>
    <cellStyle name="_200708 Interim Actual - Feb 28th, 2008_RbP - 4 Yr Outlook 2011-12 GSN - Master File v3_SAF Df" xfId="881"/>
    <cellStyle name="_200708 Interim Actual - Feb 28th, 2008_RbP - 4 Yr Outlook 2011-12 GSN - Master File v3_Sheet1" xfId="882"/>
    <cellStyle name="_200708 Interim Actual - Feb 28th, 2008_RbP - 4 Yr Outlook 2011-12 GSN - Master File v3_SUMMARY" xfId="883"/>
    <cellStyle name="_200708 Interim Actual - Feb 28th, 2008_RbP - 4 Yr Outlook 2011-12 GSN - Master File v3_Unallocated" xfId="884"/>
    <cellStyle name="_200708 Interim Actual - Feb 28th, 2008_RBP Adjustments" xfId="885"/>
    <cellStyle name="_200708 Interim Actual - Feb 28th, 2008_RBP Adjustments 2" xfId="886"/>
    <cellStyle name="_200708 Interim Actual - Feb 28th, 2008_RECONCILIATION" xfId="887"/>
    <cellStyle name="_200708 Interim Actual - Feb 28th, 2008_SAF Df" xfId="888"/>
    <cellStyle name="_200708 Interim Actual - Feb 28th, 2008_SUMMARY" xfId="889"/>
    <cellStyle name="_200708 Interim Actual - Feb 28th, 2008_Summary of financial totals" xfId="890"/>
    <cellStyle name="_200708 Interim Actual - Feb 28th, 2008_Unallocated" xfId="891"/>
    <cellStyle name="_200708 Interim Actual - Feb 28th, 2008_Unallocated_1" xfId="892"/>
    <cellStyle name="_200708 Interim Actual - Feb 28th, 2008_Unallocated_ENH" xfId="893"/>
    <cellStyle name="_200708 Interim Actual V" xfId="894"/>
    <cellStyle name="_200708 Interim Actual V3" xfId="895"/>
    <cellStyle name="_200708 Interim Actual V3_" xfId="896"/>
    <cellStyle name="_200708 Interim Actual V3_(CFSB) EDU Scratchy - Feb 13 (3) (2)" xfId="897"/>
    <cellStyle name="_200708 Interim Actual V3_2" xfId="898"/>
    <cellStyle name="_200708 Interim Actual V3_20" xfId="899"/>
    <cellStyle name="_200708 Interim Actual V3_200" xfId="900"/>
    <cellStyle name="_200708 Interim Actual V3_2009" xfId="901"/>
    <cellStyle name="_200708 Interim Actual V3_2009-" xfId="902"/>
    <cellStyle name="_200708 Interim Actual V3_2009-(" xfId="903"/>
    <cellStyle name="_200708 Interim Actual V3_2009-(0" xfId="904"/>
    <cellStyle name="_200708 Interim Actual V3_2009-(02" xfId="905"/>
    <cellStyle name="_200708 Interim Actual V3_2009-(02)" xfId="906"/>
    <cellStyle name="_200708 Interim Actual V3_2009-(02)F" xfId="907"/>
    <cellStyle name="_200708 Interim Actual V3_2009-(02)Fe" xfId="908"/>
    <cellStyle name="_200708 Interim Actual V3_2009-(02)Feb" xfId="909"/>
    <cellStyle name="_200708 Interim Actual V3_2009-(02)Feb-" xfId="910"/>
    <cellStyle name="_200708 Interim Actual V3_2009-(02)Feb-03 - 2009-10 GSN - Allocation Report - Revised Estimates EXTERNAL 71 brds REFENH2" xfId="911"/>
    <cellStyle name="_200708 Interim Actual V3_2009-(02)Feb-09 " xfId="912"/>
    <cellStyle name="_200708 Interim Actual V3_2009-(02)Feb-09 -" xfId="913"/>
    <cellStyle name="_200708 Interim Actual V3_2009-(02)Feb-09 - " xfId="914"/>
    <cellStyle name="_200708 Interim Actual V3_2009-(02)Feb-09 - 2" xfId="915"/>
    <cellStyle name="_200708 Interim Actual V3_2009-(02)Feb-09 - 20" xfId="916"/>
    <cellStyle name="_200708 Interim Actual V3_2009-(02)Feb-09 - 2009" xfId="917"/>
    <cellStyle name="_200708 Interim Actual V3_2009-(02)Feb-09 - 2009-1" xfId="918"/>
    <cellStyle name="_200708 Interim Actual V3_2009-(02)Feb-09 - 2009-10" xfId="919"/>
    <cellStyle name="_200708 Interim Actual V3_2009-(02)Feb-09 - 2009-10 " xfId="920"/>
    <cellStyle name="_200708 Interim Actual V3_2009-(02)Feb-09 - 2009-10 G" xfId="921"/>
    <cellStyle name="_200708 Interim Actual V3_2009-(02)Feb-09 - 2009-10 GS" xfId="922"/>
    <cellStyle name="_200708 Interim Actual V3_2009-(02)Feb-09 - 2009-10 GSN" xfId="923"/>
    <cellStyle name="_200708 Interim Actual V3_2009-(02)Feb-09 - 2009-10 GSN " xfId="924"/>
    <cellStyle name="_200708 Interim Actual V3_2009-(02)Feb-09 - 2009-10 GSN -" xfId="925"/>
    <cellStyle name="_200708 Interim Actual V3_2009-(02)Feb-09 - 2009-10 GSN - " xfId="926"/>
    <cellStyle name="_200708 Interim Actual V3_2009-(02)Feb-09 - 2009-10 GSN - All" xfId="927"/>
    <cellStyle name="_200708 Interim Actual V3_2009-(02)Feb-09 - 2009-10 GSN - Alloca" xfId="928"/>
    <cellStyle name="_200708 Interim Actual V3_2009-(02)Feb-09 - 2009-10 GSN - Allocati" xfId="929"/>
    <cellStyle name="_200708 Interim Actual V3_2009-(02)Feb-09 - 2009-10 GSN - Allocatio" xfId="930"/>
    <cellStyle name="_200708 Interim Actual V3_2009-(02)Feb-09 - 2009-10 GSN - Allocation Report - Revised Estimates EXTERNAL 71 brds ENH v2" xfId="931"/>
    <cellStyle name="_200708 Interim Actual V3_2009-(02)Feb-09 - 2009-10 GSN - Allocation Report - Revised Estimates EXTERNAL 71 brds ENH v2 2" xfId="932"/>
    <cellStyle name="_200708 Interim Actual V3_2009-(02)Feb-09 - 2009-10 GSN - Allocation Report - Revised Estimates EXTERNAL 71 brds ENH v2_2010-(07)Jul-23 - 2010-11 GSN - Allocation Report - 2010-11 Enhancements for 2011-12 Base Forecast" xfId="933"/>
    <cellStyle name="_200708 Interim Actual V3_2009-(02)Feb-09 - 2009-10 GSN - Allocation Report - Revised Estimates EXTERNAL 71 brds ENH v2_2010-(07)Jul-23 - 2010-11 GSN - Allocation Report - 2010-11 Enhancements for 2011-12 Base Forecast 2" xfId="934"/>
    <cellStyle name="_200708 Interim Actual V3_2009-(02)Feb-09 - 2009-10 GSN - Allocation Report - Revised Estimates EXTERNAL 71 brds ENH v2_2010-(07)Jul-23 - 2010-11 GSN - Allocation Report - 2010-11 Enhancements for 2011-12 Base Forecast_APPROVED" xfId="935"/>
    <cellStyle name="_200708 Interim Actual V3_2009-(02)Feb-09 - 2009-10 GSN - Allocation Report - Revised Estimates EXTERNAL 71 brds ENH v2_2010-(07)Jul-23 - 2010-11 GSN - Allocation Report - 2010-11 Enhancements for 2011-12 Base Forecast_APPROVEDTEST" xfId="936"/>
    <cellStyle name="_200708 Interim Actual V3_2009-(02)Feb-09 - 2009-10 GSN - Allocation Report - Revised Estimates EXTERNAL 71 brds ENH v2_2010-(07)Jul-23 - 2010-11 GSN - Allocation Report - 2010-11 Enhancements for 2011-12 Base Forecast_BASE" xfId="937"/>
    <cellStyle name="_200708 Interim Actual V3_2009-(02)Feb-09 - 2009-10 GSN - Allocation Report - Revised Estimates EXTERNAL 71 brds ENH v2_2010-(07)Jul-23 - 2010-11 GSN - Allocation Report - 2010-11 Enhancements for 2011-12 Base Forecast_ENH" xfId="938"/>
    <cellStyle name="_200708 Interim Actual V3_2009-(02)Feb-09 - 2009-10 GSN - Allocation Report - Revised Estimates EXTERNAL 71 brds ENH v2_2010-(07)Jul-23 - 2010-11 GSN - Allocation Report - 2010-11 Enhancements for 2011-12 Base Forecast_G48CS25 Df" xfId="939"/>
    <cellStyle name="_200708 Interim Actual V3_2009-(02)Feb-09 - 2009-10 GSN - Allocation Report - Revised Estimates EXTERNAL 71 brds ENH v2_2010-(07)Jul-23 - 2010-11 GSN - Allocation Report - 2010-11 Enhancements for 2011-12 Base Forecast_Reconcile Base" xfId="940"/>
    <cellStyle name="_200708 Interim Actual V3_2009-(02)Feb-09 - 2009-10 GSN - Allocation Report - Revised Estimates EXTERNAL 71 brds ENH v2_2010-(07)Jul-23 - 2010-11 GSN - Allocation Report - 2010-11 Enhancements for 2011-12 Base Forecast_RECONCILIATION" xfId="941"/>
    <cellStyle name="_200708 Interim Actual V3_2009-(02)Feb-09 - 2009-10 GSN - Allocation Report - Revised Estimates EXTERNAL 71 brds ENH v2_2010-(07)Jul-23 - 2010-11 GSN - Allocation Report - 2010-11 Enhancements for 2011-12 Base Forecast_SAF Df" xfId="942"/>
    <cellStyle name="_200708 Interim Actual V3_2009-(02)Feb-09 - 2009-10 GSN - Allocation Report - Revised Estimates EXTERNAL 71 brds ENH v2_2010-(07)Jul-23 - 2010-11 GSN - Allocation Report - 2010-11 Enhancements for 2011-12 Base Forecast_Sheet1" xfId="943"/>
    <cellStyle name="_200708 Interim Actual V3_2009-(02)Feb-09 - 2009-10 GSN - Allocation Report - Revised Estimates EXTERNAL 71 brds ENH v2_2010-(07)Jul-23 - 2010-11 GSN - Allocation Report - 2010-11 Enhancements for 2011-12 Base Forecast_SUMMARY" xfId="944"/>
    <cellStyle name="_200708 Interim Actual V3_2009-(02)Feb-09 - 2009-10 GSN - Allocation Report - Revised Estimates EXTERNAL 71 brds ENH v2_2010-(07)Jul-23 - 2010-11 GSN - Allocation Report - 2010-11 Enhancements for 2011-12 Base Forecast_Unallocated" xfId="945"/>
    <cellStyle name="_200708 Interim Actual V3_2009-(02)Feb-09 - 2009-10 GSN - Allocation Report - Revised Estimates EXTERNAL 71 brds ENH v2_2011-(01)Jan-17 - 2011-12 GSN - Allocation Report - Base Forecast Reconciliation" xfId="946"/>
    <cellStyle name="_200708 Interim Actual V3_2009-(02)Feb-09 - 2009-10 GSN - Allocation Report - Revised Estimates EXTERNAL 71 brds ENH v2_2011-(01)Jan-19 - 2011-12 GSN - Allocation Report - Base Forecast Reconciliation" xfId="947"/>
    <cellStyle name="_200708 Interim Actual V3_2009-(02)Feb-09 - 2009-10 GSN - Allocation Report - Revised Estimates EXTERNAL 71 brds ENH v2_2011-(01)Jan-21 - 2011-12 GSN - Allocation Report - Base Forecast Reconciliation RECOVERED" xfId="948"/>
    <cellStyle name="_200708 Interim Actual V3_2009-(02)Feb-09 - 2009-10 GSN - Allocation Report - Revised Estimates EXTERNAL 71 brds ENH v2_2011-(01)Jan-21 - 2011-12 GSN - Special Education Funding" xfId="949"/>
    <cellStyle name="_200708 Interim Actual V3_2009-(02)Feb-09 - 2009-10 GSN - Allocation Report - Revised Estimates EXTERNAL 71 brds ENH v2_2011-(01)Jan-23 - 2011-12 GSN - Allocation Report - Base Forecast Reconciliation RECOVERED" xfId="950"/>
    <cellStyle name="_200708 Interim Actual V3_2009-(02)Feb-09 - 2009-10 GSN - Allocation Report - Revised Estimates EXTERNAL 71 brds ENH v2_2011-(01)Jan-23 - 2011-12 GSN - Allocation Report - Enhancements" xfId="951"/>
    <cellStyle name="_200708 Interim Actual V3_2009-(02)Feb-09 - 2009-10 GSN - Allocation Report - Revised Estimates EXTERNAL 71 brds ENH v2_2011-(01)Jan-25 - 2011-12 GSN - Allocation Report - Enhancements" xfId="952"/>
    <cellStyle name="_200708 Interim Actual V3_2009-(02)Feb-09 - 2009-10 GSN - Allocation Report - Revised Estimates EXTERNAL 71 brds ENH v2_2011-(01)Jan-25 - 2011-12 GSN - Allocation Report - Enhancements v2" xfId="953"/>
    <cellStyle name="_200708 Interim Actual V3_2009-(02)Feb-09 - 2009-10 GSN - Allocation Report - Revised Estimates EXTERNAL 71 brds ENH v2_2011-(01)Jan-26 - 2011-12 GSN - Allocation Report - Enhancements - Update SpecEd" xfId="954"/>
    <cellStyle name="_200708 Interim Actual V3_2009-(02)Feb-09 - 2009-10 GSN - Allocation Report - Revised Estimates EXTERNAL 71 brds ENH v2_2011-(01)Jan-26 - 2011-12 GSN - Special Education Funding" xfId="955"/>
    <cellStyle name="_200708 Interim Actual V3_2009-(02)Feb-09 - 2009-10 GSN - Allocation Report - Revised Estimates EXTERNAL 71 brds ENH v2_2011-(01)Jan-27 - 2011-12 GSN - Allocation Report - Base Forecast Reconciliation - Update DSA Phase-Out" xfId="956"/>
    <cellStyle name="_200708 Interim Actual V3_2009-(02)Feb-09 - 2009-10 GSN - Allocation Report - Revised Estimates EXTERNAL 71 brds ENH v2_2011-(01)Jan-27 - 2011-12 GSN - Allocation Report - Impact of Internal Forecast" xfId="957"/>
    <cellStyle name="_200708 Interim Actual V3_2009-(02)Feb-09 - 2009-10 GSN - Allocation Report - Revised Estimates EXTERNAL 71 brds ENH v2_2011-(01)Jan-27 - 2011-12 GSN - Summary of Spec Ed Funding - EFB vs SEPPB" xfId="958"/>
    <cellStyle name="_200708 Interim Actual V3_2009-(02)Feb-09 - 2009-10 GSN - Allocation Report - Revised Estimates EXTERNAL 71 brds ENH v2_2011-(01)Jan-28 - 2011-12 GSN - Allocation Report - Enhancements - Update SpecEd v2" xfId="959"/>
    <cellStyle name="_200708 Interim Actual V3_2009-(02)Feb-09 - 2009-10 GSN - Allocation Report - Revised Estimates EXTERNAL 71 brds ENH v2_2011-(02)Feb-01- 2011-12 GSN - Special Education Funding - Locked Base Forecast + Approvals - VALUED" xfId="960"/>
    <cellStyle name="_200708 Interim Actual V3_2009-(02)Feb-09 - 2009-10 GSN - Allocation Report - Revised Estimates EXTERNAL 71 brds ENH v2_2011-(02)Feb-14 - 2011-12 GSN Allocation Report VALUED - SSDemo Update" xfId="961"/>
    <cellStyle name="_200708 Interim Actual V3_2009-(02)Feb-09 - 2009-10 GSN - Allocation Report - Revised Estimates EXTERNAL 71 brds ENH v2_2011-(02)Feb-18 - 2011-12 GSN - Allocation Report - Enhancements - Utilities" xfId="962"/>
    <cellStyle name="_200708 Interim Actual V3_2009-(02)Feb-09 - 2009-10 GSN - Allocation Report - Revised Estimates EXTERNAL 71 brds ENH v2_2011-(02)Feb-18 - 2011-12 GSN - Allocation Report - Enhancements 2" xfId="963"/>
    <cellStyle name="_200708 Interim Actual V3_2009-(02)Feb-09 - 2009-10 GSN - Allocation Report - Revised Estimates EXTERNAL 71 brds ENH v2_2011-(02)Feb-22 - 2011-12 GSN - Allocation Report - Enhancements 2" xfId="964"/>
    <cellStyle name="_200708 Interim Actual V3_2009-(02)Feb-09 - 2009-10 GSN - Allocation Report - Revised Estimates EXTERNAL 71 brds ENH v2_2011-(02)Feb-24 - 2011-12 GSN - Allocation Report - Enhancements - Update CapInterest" xfId="965"/>
    <cellStyle name="_200708 Interim Actual V3_2009-(02)Feb-09 - 2009-10 GSN - Allocation Report - Revised Estimates EXTERNAL 71 brds ENH v2_2011-(02)Feb-24 - 2011-12 GSN - Allocation Report - Enhancements 2 - Update CapInterest" xfId="966"/>
    <cellStyle name="_200708 Interim Actual V3_2009-(02)Feb-09 - 2009-10 GSN - Allocation Report - Revised Estimates EXTERNAL 71 brds ENH v2_2011-(03)Mar-10 - 2011-12 GSN - Allocation Report - Base Forecast Reconciliation - Update 72RE" xfId="967"/>
    <cellStyle name="_200708 Interim Actual V3_2009-(02)Feb-09 - 2009-10 GSN - Allocation Report - Revised Estimates EXTERNAL 71 brds ENH v2_2011-(03)Mar-14 - 2011-12 GSN - Allocation Report - Enhancements - Update 72REt" xfId="968"/>
    <cellStyle name="_200708 Interim Actual V3_2009-(02)Feb-09 - 2009-10 GSN - Allocation Report - Revised Estimates EXTERNAL 71 brds ENH v2_2011-(03)Mar-15 - 2011-12 GSN - Allocation Report - Enhancements 2 - Update 72RE" xfId="969"/>
    <cellStyle name="_200708 Interim Actual V3_2009-(02)Feb-09 - 2009-10 GSN - Allocation Report - Revised Estimates EXTERNAL 71 brds ENH v2_2011-(03)Mar-17- 2011-12 GSN - Special Education Funding - Updated to 72 RE" xfId="970"/>
    <cellStyle name="_200708 Interim Actual V3_2009-(02)Feb-09 - 2009-10 GSN - Allocation Report - Revised Estimates EXTERNAL 71 brds ENH v2_2011-(03)Mar-23- 2011-12 GSN - Special Education Funding - Updated to 72 RE" xfId="971"/>
    <cellStyle name="_200708 Interim Actual V3_2009-(02)Feb-09 - 2009-10 GSN - Allocation Report - Revised Estimates EXTERNAL 71 brds ENH v2_2011-(03)Mar-24 - 2011-12 GSN - Allocation Report - Enhancements - Update RECAPP" xfId="972"/>
    <cellStyle name="_200708 Interim Actual V3_2009-(02)Feb-09 - 2009-10 GSN - Allocation Report - Revised Estimates EXTERNAL 71 brds ENH v2_2011-(06)Jun-10 - 2012-13 GSN - Allocation Report - Test" xfId="973"/>
    <cellStyle name="_200708 Interim Actual V3_2009-(02)Feb-09 - 2009-10 GSN - Allocation Report - Revised Estimates EXTERNAL 71 brds ENH v2_2011-(09)Sep-23 - 2011-12 GSN - Allocation Report - Enhancements - Update RECAPP" xfId="974"/>
    <cellStyle name="_200708 Interim Actual V3_2009-(02)Feb-09 - 2009-10 GSN - Allocation Report - Revised Estimates EXTERNAL 71 brds ENH v2_2011-(11)Nov-23 - 2011-12 GSN - Allocation Report - 2012-13 Base" xfId="975"/>
    <cellStyle name="_200708 Interim Actual V3_2009-(02)Feb-09 - 2009-10 GSN - Allocation Report - Revised Estimates EXTERNAL 71 brds ENH v2_2011-(12)Dec-19 - 2011-12 GSN - Allocation Report - 2012-13 Base with PDT" xfId="976"/>
    <cellStyle name="_200708 Interim Actual V3_2009-(02)Feb-09 - 2009-10 GSN - Allocation Report - Revised Estimates EXTERNAL 71 brds ENH v2_2012-(01)Jan-17 - 2011-12 GSN - Allocation Report - 2012-13 Projected Base" xfId="977"/>
    <cellStyle name="_200708 Interim Actual V3_2009-(02)Feb-09 - 2009-10 GSN - Allocation Report - Revised Estimates EXTERNAL 71 brds ENH v2_2012-01-16 - 2012-13 GSN - Allocation Report - Base Forecast Reconciliation" xfId="978"/>
    <cellStyle name="_200708 Interim Actual V3_2009-(02)Feb-09 - 2009-10 GSN - Allocation Report - Revised Estimates EXTERNAL 71 brds ENH v2_2012-01-19- 2012-13 GSN - Special Education Funding - 70 RE" xfId="979"/>
    <cellStyle name="_200708 Interim Actual V3_2009-(02)Feb-09 - 2009-10 GSN - Allocation Report - Revised Estimates EXTERNAL 71 brds ENH v2_2012-01-24 - 2012-13 GSN - Special Education Funding - 70 RE" xfId="980"/>
    <cellStyle name="_200708 Interim Actual V3_2009-(02)Feb-09 - 2009-10 GSN - Allocation Report - Revised Estimates EXTERNAL 71 brds ENH v2_2012-01-26 - 2012-13 GSN - Allocation Report - Base + Approved - 71RE" xfId="981"/>
    <cellStyle name="_200708 Interim Actual V3_2009-(02)Feb-09 - 2009-10 GSN - Allocation Report - Revised Estimates EXTERNAL 71 brds ENH v2_2012-01-27 - 2012-13 GSN - Allocation Report - Base + Approved + New - 71RE" xfId="982"/>
    <cellStyle name="_200708 Interim Actual V3_2009-(02)Feb-09 - 2009-10 GSN - Allocation Report - Revised Estimates EXTERNAL 71 brds ENH v2_2012-01-31 - 2012-13 GSN - Allocation Report - Base + Approved - 71RE FNMI Update" xfId="983"/>
    <cellStyle name="_200708 Interim Actual V3_2009-(02)Feb-09 - 2009-10 GSN - Allocation Report - Revised Estimates EXTERNAL 71 brds ENH v2_2012-01-31 - 2012-13 GSN - Allocation Report - Base + Approved + New - 71RE" xfId="984"/>
    <cellStyle name="_200708 Interim Actual V3_2009-(02)Feb-09 - 2009-10 GSN - Allocation Report - Revised Estimates EXTERNAL 71 brds ENH v2_2012-02-01 - 2012-13 GSN - Allocation Report - Base Forecast Reconciliation - 71RE Update SpecEd &amp; Trans" xfId="985"/>
    <cellStyle name="_200708 Interim Actual V3_2009-(02)Feb-09 - 2009-10 GSN - Allocation Report - Revised Estimates EXTERNAL 71 brds ENH v2_2012-02-02 - 2012-13 GSN - Allocation Report - Base + Approved - 71RE Update SpecEd &amp; Trans" xfId="986"/>
    <cellStyle name="_200708 Interim Actual V3_2009-(02)Feb-09 - 2009-10 GSN - Allocation Report - Revised Estimates EXTERNAL 71 brds ENH v2_2012-02-02 - 2012-13 GSN - Allocation Report - Base + Approved + New - 71RE Update CapInt" xfId="987"/>
    <cellStyle name="_200708 Interim Actual V3_2009-(02)Feb-09 - 2009-10 GSN - Allocation Report - Revised Estimates EXTERNAL 71 brds ENH v2_2012-02-03 - 2012-13 GSN - Allocation Report - Base + Approved + New - 71RE Update SS Savings" xfId="988"/>
    <cellStyle name="_200708 Interim Actual V3_2009-(02)Feb-09 - 2009-10 GSN - Allocation Report - Revised Estimates EXTERNAL 71 brds ENH v2_2012-02-06 - 2012-13 GSN - Allocation Report - Base Forecast Reconciliation - 71RE EXTERNAL" xfId="989"/>
    <cellStyle name="_200708 Interim Actual V3_2009-(02)Feb-09 - 2009-10 GSN - Allocation Report - Revised Estimates EXTERNAL 71 brds ENH v2_2012-02-07- 2012-13 GSN - Allocation Report - Base + Approved + New - 71RE" xfId="990"/>
    <cellStyle name="_200708 Interim Actual V3_2009-(02)Feb-09 - 2009-10 GSN - Allocation Report - Revised Estimates EXTERNAL 71 brds ENH v2_2012-02-10- 2012-13 GSN - Allocation Report - Base + Approved + New - 71RE EXTERNAL" xfId="991"/>
    <cellStyle name="_200708 Interim Actual V3_2009-(02)Feb-09 - 2009-10 GSN - Allocation Report - Revised Estimates EXTERNAL 71 brds ENH v2_2012-02-15- 2012-13 GSN - Allocation Report - Base + Approved + New - 71RE EXTERNAL" xfId="992"/>
    <cellStyle name="_200708 Interim Actual V3_2009-(02)Feb-09 - 2009-10 GSN - Allocation Report - Revised Estimates EXTERNAL 71 brds ENH v2_2012-02-17- 2012-13 GSN - Allocation Report - Base + Approved + New - 71RE EXTERNAL HNA-Prediction" xfId="993"/>
    <cellStyle name="_200708 Interim Actual V3_2009-(02)Feb-09 - 2009-10 GSN - Allocation Report - Revised Estimates EXTERNAL 71 brds ENH v2_2012-02-21- 2012-13 GSN - Allocation Report - Base + Approved + New - 71RE EXTERNAL Non-Union Savings" xfId="994"/>
    <cellStyle name="_200708 Interim Actual V3_2009-(02)Feb-09 - 2009-10 GSN - Allocation Report - Revised Estimates EXTERNAL 71 brds ENH v2_2012-02-22 - 2012-13 GSN - Allocation Report - Base + Approved + New - 71RE EXTERNAL ESL-CUS" xfId="995"/>
    <cellStyle name="_200708 Interim Actual V3_2009-(02)Feb-09 - 2009-10 GSN - Allocation Report - Revised Estimates EXTERNAL 71 brds ENH v2_2012-02-23 - 2012-13 GSN - Allocation Report - EXTERNAL 71RE - 3 - Base + Approved + New" xfId="996"/>
    <cellStyle name="_200708 Interim Actual V3_2009-(02)Feb-09 - 2009-10 GSN - Allocation Report - Revised Estimates EXTERNAL 71 brds ENH v2_2012-03-02 - 2012-13 GSN - Allocation Report - EXTERNAL 72RE - 1 - Base Forecast Reconciliation" xfId="997"/>
    <cellStyle name="_200708 Interim Actual V3_2009-(02)Feb-09 - 2009-10 GSN - Allocation Report - Revised Estimates EXTERNAL 71 brds ENH v2_2012-03-16 - 2012-13 GSN - Allocation Report - EXTERNAL 72RE - 3 - Base + Approved + New" xfId="998"/>
    <cellStyle name="_200708 Interim Actual V3_2009-(02)Feb-09 - 2009-10 GSN - Allocation Report - Revised Estimates EXTERNAL 71 brds ENH v2_2012-03-29 - 2012-13 GSN - Allocation Report - EXTERNAL 72RE - French 1%" xfId="999"/>
    <cellStyle name="_200708 Interim Actual V3_2009-(02)Feb-09 - 2009-10 GSN - Allocation Report - Revised Estimates EXTERNAL 71 brds ENH v2_2012-04-03 - 2012-13 GSN - Allocation Report - EXTERNAL 72RE - 1% Teacher Salary" xfId="1000"/>
    <cellStyle name="_200708 Interim Actual V3_2009-(02)Feb-09 - 2009-10 GSN - Allocation Report - Revised Estimates EXTERNAL 71 brds ENH v2_2012-04-03 - 2012-13 GSN - Allocation Report - EXTERNAL 72RE - Benefits Multi-Year" xfId="1001"/>
    <cellStyle name="_200708 Interim Actual V3_2009-(02)Feb-09 - 2009-10 GSN - Allocation Report - Revised Estimates EXTERNAL 71 brds ENH v2_2012-05-04 - 2012-13 GSN - Allocation Report - EXTERNAL 72RE - 02B - Base + Approved + New" xfId="1002"/>
    <cellStyle name="_200708 Interim Actual V3_2009-(02)Feb-09 - 2009-10 GSN - Allocation Report - Revised Estimates EXTERNAL 71 brds ENH v2_2012-05-16 - 2012-13 GSN - Allocation Report - INTERNAL 72RE - 02B - Base + Approved + New" xfId="1003"/>
    <cellStyle name="_200708 Interim Actual V3_2009-(02)Feb-09 - 2009-10 GSN - Allocation Report - Revised Estimates EXTERNAL 71 brds ENH v2_2012-06-15 - 2012-13 GSN - Allocation Report - EXTERNAL 72RE - 03B - Final GSN Starting Point" xfId="1004"/>
    <cellStyle name="_200708 Interim Actual V3_2009-(02)Feb-09 - 2009-10 GSN - Allocation Report - Revised Estimates EXTERNAL 71 brds ENH v2_2012-06-15 - 2012-13 GSN - Allocation Report - INTERNAL 72RE - 03B - Final GSN Starting Point" xfId="1005"/>
    <cellStyle name="_200708 Interim Actual V3_2009-(02)Feb-09 - 2009-10 GSN - Allocation Report - Revised Estimates EXTERNAL 71 brds ENH v2_2012-07-24 - 2012-13 GSN - Allocation Report - INTERNAL 72RE - 04 - OECTA" xfId="1006"/>
    <cellStyle name="_200708 Interim Actual V3_2009-(02)Feb-09 - 2009-10 GSN - Allocation Report - Revised Estimates EXTERNAL 71 brds ENH v2_2012-07-25 - 2012-13 GSN - Allocation Report - INTERNAL 72RE - 04 - OECTA v2" xfId="1007"/>
    <cellStyle name="_200708 Interim Actual V3_2009-(02)Feb-09 - 2009-10 GSN - Allocation Report - Revised Estimates EXTERNAL 71 brds ENH v2_APPROVED" xfId="1008"/>
    <cellStyle name="_200708 Interim Actual V3_2009-(02)Feb-09 - 2009-10 GSN - Allocation Report - Revised Estimates EXTERNAL 71 brds ENH v2_APPROVEDTEST" xfId="1009"/>
    <cellStyle name="_200708 Interim Actual V3_2009-(02)Feb-09 - 2009-10 GSN - Allocation Report - Revised Estimates EXTERNAL 71 brds ENH v2_BASE" xfId="1010"/>
    <cellStyle name="_200708 Interim Actual V3_2009-(02)Feb-09 - 2009-10 GSN - Allocation Report - Revised Estimates EXTERNAL 71 brds ENH v2_BBB Report" xfId="1011"/>
    <cellStyle name="_200708 Interim Actual V3_2009-(02)Feb-09 - 2009-10 GSN - Allocation Report - Revised Estimates EXTERNAL 71 brds ENH v2_Book5" xfId="1012"/>
    <cellStyle name="_200708 Interim Actual V3_2009-(02)Feb-09 - 2009-10 GSN - Allocation Report - Revised Estimates EXTERNAL 71 brds ENH v2_ENH" xfId="1013"/>
    <cellStyle name="_200708 Interim Actual V3_2009-(02)Feb-09 - 2009-10 GSN - Allocation Report - Revised Estimates EXTERNAL 71 brds ENH v2_G48CS25 Df" xfId="1014"/>
    <cellStyle name="_200708 Interim Actual V3_2009-(02)Feb-09 - 2009-10 GSN - Allocation Report - Revised Estimates EXTERNAL 71 brds ENH v2_HNA" xfId="1015"/>
    <cellStyle name="_200708 Interim Actual V3_2009-(02)Feb-09 - 2009-10 GSN - Allocation Report - Revised Estimates EXTERNAL 71 brds ENH v2_HoldHarmless" xfId="1016"/>
    <cellStyle name="_200708 Interim Actual V3_2009-(02)Feb-09 - 2009-10 GSN - Allocation Report - Revised Estimates EXTERNAL 71 brds ENH v2_Reconcile Base" xfId="1017"/>
    <cellStyle name="_200708 Interim Actual V3_2009-(02)Feb-09 - 2009-10 GSN - Allocation Report - Revised Estimates EXTERNAL 71 brds ENH v2_RECONCILIATION" xfId="1018"/>
    <cellStyle name="_200708 Interim Actual V3_2009-(02)Feb-09 - 2009-10 GSN - Allocation Report - Revised Estimates EXTERNAL 71 brds ENH v2_SAF Df" xfId="1019"/>
    <cellStyle name="_200708 Interim Actual V3_2009-(02)Feb-09 - 2009-10 GSN - Allocation Report - Revised Estimates EXTERNAL 71 brds ENH v2_Sheet1" xfId="1020"/>
    <cellStyle name="_200708 Interim Actual V3_2009-(02)Feb-09 - 2009-10 GSN - Allocation Report - Revised Estimates EXTERNAL 71 brds ENH v2_SUMMARY" xfId="1021"/>
    <cellStyle name="_200708 Interim Actual V3_2009-(02)Feb-09 - 2009-10 GSN - Allocation Report - Revised Estimates EXTERNAL 71 brds ENH v2_Unallocated" xfId="1022"/>
    <cellStyle name="_200708 Interim Actual V3_2009-(02)Feb-1" xfId="1023"/>
    <cellStyle name="_200708 Interim Actual V3_2009-(02)Feb-11-4" xfId="1024"/>
    <cellStyle name="_200708 Interim Actual V3_2009-(02)Feb-11-4 Yr" xfId="1025"/>
    <cellStyle name="_200708 Interim Actual V3_2009-(02)Feb-11-4 Yr O" xfId="1026"/>
    <cellStyle name="_200708 Interim Actual V3_2009-(02)Feb-11-4 Yr Ou" xfId="1027"/>
    <cellStyle name="_200708 Interim Actual V3_2009-(02)Feb-11-4 Yr Outlook_2009-10 GSN with ETFO at 3% with reconcile (3)" xfId="1028"/>
    <cellStyle name="_200708 Interim Actual V3_2009-(02)Feb-11-4 Yr Outlook_2009-10 GSN with ETFO at 3% with reconcile (3) 2" xfId="1029"/>
    <cellStyle name="_200708 Interim Actual V3_2009-(02)Feb-11-4 Yr Outlook_2009-10 GSN with ETFO at 3% with reconcile (3)_2009-(03)Mar-13 - 2009-10 GSN - Allocation Report - Revised Estimates 72 brds ETFO" xfId="1030"/>
    <cellStyle name="_200708 Interim Actual V3_2009-(02)Feb-11-4 Yr Outlook_2009-10 GSN with ETFO at 3% with reconcile (3)_2009-10 Projections March 2009" xfId="1031"/>
    <cellStyle name="_200708 Interim Actual V3_2009-(02)Feb-11-4 Yr Outlook_2009-10 GSN with ETFO at 3% with reconcile (3)_2010-(07)Jul-23 - 2010-11 GSN - Allocation Report - 2010-11 Enhancements for 2011-12 Base Forecast" xfId="1032"/>
    <cellStyle name="_200708 Interim Actual V3_2009-(02)Feb-11-4 Yr Outlook_2009-10 GSN with ETFO at 3% with reconcile (3)_2010-(07)Jul-23 - 2010-11 GSN - Allocation Report - 2010-11 Enhancements for 2011-12 Base Forecast 2" xfId="1033"/>
    <cellStyle name="_200708 Interim Actual V3_2009-(02)Feb-11-4 Yr Outlook_2009-10 GSN with ETFO at 3% with reconcile (3)_2010-(07)Jul-23 - 2010-11 GSN - Allocation Report - 2010-11 Enhancements for 2011-12 Base Forecast_APPROVED" xfId="1034"/>
    <cellStyle name="_200708 Interim Actual V3_2009-(02)Feb-11-4 Yr Outlook_2009-10 GSN with ETFO at 3% with reconcile (3)_2010-(07)Jul-23 - 2010-11 GSN - Allocation Report - 2010-11 Enhancements for 2011-12 Base Forecast_APPROVEDTEST" xfId="1035"/>
    <cellStyle name="_200708 Interim Actual V3_2009-(02)Feb-11-4 Yr Outlook_2009-10 GSN with ETFO at 3% with reconcile (3)_2010-(07)Jul-23 - 2010-11 GSN - Allocation Report - 2010-11 Enhancements for 2011-12 Base Forecast_BASE" xfId="1036"/>
    <cellStyle name="_200708 Interim Actual V3_2009-(02)Feb-11-4 Yr Outlook_2009-10 GSN with ETFO at 3% with reconcile (3)_2010-(07)Jul-23 - 2010-11 GSN - Allocation Report - 2010-11 Enhancements for 2011-12 Base Forecast_ENH" xfId="1037"/>
    <cellStyle name="_200708 Interim Actual V3_2009-(02)Feb-11-4 Yr Outlook_2009-10 GSN with ETFO at 3% with reconcile (3)_2010-(07)Jul-23 - 2010-11 GSN - Allocation Report - 2010-11 Enhancements for 2011-12 Base Forecast_G48CS25 Df" xfId="1038"/>
    <cellStyle name="_200708 Interim Actual V3_2009-(02)Feb-11-4 Yr Outlook_2009-10 GSN with ETFO at 3% with reconcile (3)_2010-(07)Jul-23 - 2010-11 GSN - Allocation Report - 2010-11 Enhancements for 2011-12 Base Forecast_Reconcile Base" xfId="1039"/>
    <cellStyle name="_200708 Interim Actual V3_2009-(02)Feb-11-4 Yr Outlook_2009-10 GSN with ETFO at 3% with reconcile (3)_2010-(07)Jul-23 - 2010-11 GSN - Allocation Report - 2010-11 Enhancements for 2011-12 Base Forecast_RECONCILIATION" xfId="1040"/>
    <cellStyle name="_200708 Interim Actual V3_2009-(02)Feb-11-4 Yr Outlook_2009-10 GSN with ETFO at 3% with reconcile (3)_2010-(07)Jul-23 - 2010-11 GSN - Allocation Report - 2010-11 Enhancements for 2011-12 Base Forecast_SAF Df" xfId="1041"/>
    <cellStyle name="_200708 Interim Actual V3_2009-(02)Feb-11-4 Yr Outlook_2009-10 GSN with ETFO at 3% with reconcile (3)_2010-(07)Jul-23 - 2010-11 GSN - Allocation Report - 2010-11 Enhancements for 2011-12 Base Forecast_Sheet1" xfId="1042"/>
    <cellStyle name="_200708 Interim Actual V3_2009-(02)Feb-11-4 Yr Outlook_2009-10 GSN with ETFO at 3% with reconcile (3)_2010-(07)Jul-23 - 2010-11 GSN - Allocation Report - 2010-11 Enhancements for 2011-12 Base Forecast_SUMMARY" xfId="1043"/>
    <cellStyle name="_200708 Interim Actual V3_2009-(02)Feb-11-4 Yr Outlook_2009-10 GSN with ETFO at 3% with reconcile (3)_2010-(07)Jul-23 - 2010-11 GSN - Allocation Report - 2010-11 Enhancements for 2011-12 Base Forecast_Unallocated" xfId="1044"/>
    <cellStyle name="_200708 Interim Actual V3_2009-(02)Feb-11-4 Yr Outlook_2009-10 GSN with ETFO at 3% with reconcile (3)_2011-(01)Jan-17 - 2011-12 GSN - Allocation Report - Base Forecast Reconciliation" xfId="1045"/>
    <cellStyle name="_200708 Interim Actual V3_2009-(02)Feb-11-4 Yr Outlook_2009-10 GSN with ETFO at 3% with reconcile (3)_2011-(01)Jan-19 - 2011-12 GSN - Allocation Report - Base Forecast Reconciliation" xfId="1046"/>
    <cellStyle name="_200708 Interim Actual V3_2009-(02)Feb-11-4 Yr Outlook_2009-10 GSN with ETFO at 3% with reconcile (3)_2011-(01)Jan-21 - 2011-12 GSN - Allocation Report - Base Forecast Reconciliation RECOVERED" xfId="1047"/>
    <cellStyle name="_200708 Interim Actual V3_2009-(02)Feb-11-4 Yr Outlook_2009-10 GSN with ETFO at 3% with reconcile (3)_2011-(01)Jan-21 - 2011-12 GSN - Special Education Funding" xfId="1048"/>
    <cellStyle name="_200708 Interim Actual V3_2009-(02)Feb-11-4 Yr Outlook_2009-10 GSN with ETFO at 3% with reconcile (3)_2011-(01)Jan-23 - 2011-12 GSN - Allocation Report - Base Forecast Reconciliation RECOVERED" xfId="1049"/>
    <cellStyle name="_200708 Interim Actual V3_2009-(02)Feb-11-4 Yr Outlook_2009-10 GSN with ETFO at 3% with reconcile (3)_2011-(01)Jan-23 - 2011-12 GSN - Allocation Report - Enhancements" xfId="1050"/>
    <cellStyle name="_200708 Interim Actual V3_2009-(02)Feb-11-4 Yr Outlook_2009-10 GSN with ETFO at 3% with reconcile (3)_2011-(01)Jan-25 - 2011-12 GSN - Allocation Report - Enhancements" xfId="1051"/>
    <cellStyle name="_200708 Interim Actual V3_2009-(02)Feb-11-4 Yr Outlook_2009-10 GSN with ETFO at 3% with reconcile (3)_2011-(01)Jan-25 - 2011-12 GSN - Allocation Report - Enhancements v2" xfId="1052"/>
    <cellStyle name="_200708 Interim Actual V3_2009-(02)Feb-11-4 Yr Outlook_2009-10 GSN with ETFO at 3% with reconcile (3)_2011-(01)Jan-26 - 2011-12 GSN - Allocation Report - Enhancements - Update SpecEd" xfId="1053"/>
    <cellStyle name="_200708 Interim Actual V3_2009-(02)Feb-11-4 Yr Outlook_2009-10 GSN with ETFO at 3% with reconcile (3)_2011-(01)Jan-26 - 2011-12 GSN - Special Education Funding" xfId="1054"/>
    <cellStyle name="_200708 Interim Actual V3_2009-(02)Feb-11-4 Yr Outlook_2009-10 GSN with ETFO at 3% with reconcile (3)_2011-(01)Jan-27 - 2011-12 GSN - Allocation Report - Base Forecast Reconciliation - Update DSA Phase-Out" xfId="1055"/>
    <cellStyle name="_200708 Interim Actual V3_2009-(02)Feb-11-4 Yr Outlook_2009-10 GSN with ETFO at 3% with reconcile (3)_2011-(01)Jan-27 - 2011-12 GSN - Allocation Report - Impact of Internal Forecast" xfId="1056"/>
    <cellStyle name="_200708 Interim Actual V3_2009-(02)Feb-11-4 Yr Outlook_2009-10 GSN with ETFO at 3% with reconcile (3)_2011-(01)Jan-27 - 2011-12 GSN - Summary of Spec Ed Funding - EFB vs SEPPB" xfId="1057"/>
    <cellStyle name="_200708 Interim Actual V3_2009-(02)Feb-11-4 Yr Outlook_2009-10 GSN with ETFO at 3% with reconcile (3)_2011-(01)Jan-28 - 2011-12 GSN - Allocation Report - Enhancements - Update SpecEd v2" xfId="1058"/>
    <cellStyle name="_200708 Interim Actual V3_2009-(02)Feb-11-4 Yr Outlook_2009-10 GSN with ETFO at 3% with reconcile (3)_2011-(02)Feb-01- 2011-12 GSN - Special Education Funding - Locked Base Forecast + Approvals - VALUED" xfId="1059"/>
    <cellStyle name="_200708 Interim Actual V3_2009-(02)Feb-11-4 Yr Outlook_2009-10 GSN with ETFO at 3% with reconcile (3)_2011-(02)Feb-14 - 2011-12 GSN Allocation Report VALUED - SSDemo Update" xfId="1060"/>
    <cellStyle name="_200708 Interim Actual V3_2009-(02)Feb-11-4 Yr Outlook_2009-10 GSN with ETFO at 3% with reconcile (3)_2011-(02)Feb-18 - 2011-12 GSN - Allocation Report - Enhancements - Utilities" xfId="1061"/>
    <cellStyle name="_200708 Interim Actual V3_2009-(02)Feb-11-4 Yr Outlook_2009-10 GSN with ETFO at 3% with reconcile (3)_2011-(02)Feb-18 - 2011-12 GSN - Allocation Report - Enhancements 2" xfId="1062"/>
    <cellStyle name="_200708 Interim Actual V3_2009-(02)Feb-11-4 Yr Outlook_2009-10 GSN with ETFO at 3% with reconcile (3)_2011-(02)Feb-22 - 2011-12 GSN - Allocation Report - Enhancements 2" xfId="1063"/>
    <cellStyle name="_200708 Interim Actual V3_2009-(02)Feb-11-4 Yr Outlook_2009-10 GSN with ETFO at 3% with reconcile (3)_2011-(02)Feb-24 - 2011-12 GSN - Allocation Report - Enhancements - Update CapInterest" xfId="1064"/>
    <cellStyle name="_200708 Interim Actual V3_2009-(02)Feb-11-4 Yr Outlook_2009-10 GSN with ETFO at 3% with reconcile (3)_2011-(02)Feb-24 - 2011-12 GSN - Allocation Report - Enhancements 2 - Update CapInterest" xfId="1065"/>
    <cellStyle name="_200708 Interim Actual V3_2009-(02)Feb-11-4 Yr Outlook_2009-10 GSN with ETFO at 3% with reconcile (3)_2011-(03)Mar-10 - 2011-12 GSN - Allocation Report - Base Forecast Reconciliation - Update 72RE" xfId="1066"/>
    <cellStyle name="_200708 Interim Actual V3_2009-(02)Feb-11-4 Yr Outlook_2009-10 GSN with ETFO at 3% with reconcile (3)_2011-(03)Mar-14 - 2011-12 GSN - Allocation Report - Enhancements - Update 72REt" xfId="1067"/>
    <cellStyle name="_200708 Interim Actual V3_2009-(02)Feb-11-4 Yr Outlook_2009-10 GSN with ETFO at 3% with reconcile (3)_2011-(03)Mar-15 - 2011-12 GSN - Allocation Report - Enhancements 2 - Update 72RE" xfId="1068"/>
    <cellStyle name="_200708 Interim Actual V3_2009-(02)Feb-11-4 Yr Outlook_2009-10 GSN with ETFO at 3% with reconcile (3)_2011-(03)Mar-17- 2011-12 GSN - Special Education Funding - Updated to 72 RE" xfId="1069"/>
    <cellStyle name="_200708 Interim Actual V3_2009-(02)Feb-11-4 Yr Outlook_2009-10 GSN with ETFO at 3% with reconcile (3)_2011-(03)Mar-23- 2011-12 GSN - Special Education Funding - Updated to 72 RE" xfId="1070"/>
    <cellStyle name="_200708 Interim Actual V3_2009-(02)Feb-11-4 Yr Outlook_2009-10 GSN with ETFO at 3% with reconcile (3)_2011-(03)Mar-24 - 2011-12 GSN - Allocation Report - Enhancements - Update RECAPP" xfId="1071"/>
    <cellStyle name="_200708 Interim Actual V3_2009-(02)Feb-11-4 Yr Outlook_2009-10 GSN with ETFO at 3% with reconcile (3)_2011-(06)Jun-10 - 2012-13 GSN - Allocation Report - Test" xfId="1072"/>
    <cellStyle name="_200708 Interim Actual V3_2009-(02)Feb-11-4 Yr Outlook_2009-10 GSN with ETFO at 3% with reconcile (3)_2011-(09)Sep-23 - 2011-12 GSN - Allocation Report - Enhancements - Update RECAPP" xfId="1073"/>
    <cellStyle name="_200708 Interim Actual V3_2009-(02)Feb-11-4 Yr Outlook_2009-10 GSN with ETFO at 3% with reconcile (3)_2011-(11)Nov-23 - 2011-12 GSN - Allocation Report - 2012-13 Base" xfId="1074"/>
    <cellStyle name="_200708 Interim Actual V3_2009-(02)Feb-11-4 Yr Outlook_2009-10 GSN with ETFO at 3% with reconcile (3)_2011-(12)Dec-19 - 2011-12 GSN - Allocation Report - 2012-13 Base with PDT" xfId="1075"/>
    <cellStyle name="_200708 Interim Actual V3_2009-(02)Feb-11-4 Yr Outlook_2009-10 GSN with ETFO at 3% with reconcile (3)_2012-(01)Jan-17 - 2011-12 GSN - Allocation Report - 2012-13 Projected Base" xfId="1076"/>
    <cellStyle name="_200708 Interim Actual V3_2009-(02)Feb-11-4 Yr Outlook_2009-10 GSN with ETFO at 3% with reconcile (3)_2012-01-16 - 2012-13 GSN - Allocation Report - Base Forecast Reconciliation" xfId="1077"/>
    <cellStyle name="_200708 Interim Actual V3_2009-(02)Feb-11-4 Yr Outlook_2009-10 GSN with ETFO at 3% with reconcile (3)_2012-01-19- 2012-13 GSN - Special Education Funding - 70 RE" xfId="1078"/>
    <cellStyle name="_200708 Interim Actual V3_2009-(02)Feb-11-4 Yr Outlook_2009-10 GSN with ETFO at 3% with reconcile (3)_2012-01-24 - 2012-13 GSN - Special Education Funding - 70 RE" xfId="1079"/>
    <cellStyle name="_200708 Interim Actual V3_2009-(02)Feb-11-4 Yr Outlook_2009-10 GSN with ETFO at 3% with reconcile (3)_2012-01-26 - 2012-13 GSN - Allocation Report - Base + Approved - 71RE" xfId="1080"/>
    <cellStyle name="_200708 Interim Actual V3_2009-(02)Feb-11-4 Yr Outlook_2009-10 GSN with ETFO at 3% with reconcile (3)_2012-01-27 - 2012-13 GSN - Allocation Report - Base + Approved + New - 71RE" xfId="1081"/>
    <cellStyle name="_200708 Interim Actual V3_2009-(02)Feb-11-4 Yr Outlook_2009-10 GSN with ETFO at 3% with reconcile (3)_2012-01-31 - 2012-13 GSN - Allocation Report - Base + Approved - 71RE FNMI Update" xfId="1082"/>
    <cellStyle name="_200708 Interim Actual V3_2009-(02)Feb-11-4 Yr Outlook_2009-10 GSN with ETFO at 3% with reconcile (3)_2012-01-31 - 2012-13 GSN - Allocation Report - Base + Approved + New - 71RE" xfId="1083"/>
    <cellStyle name="_200708 Interim Actual V3_2009-(02)Feb-11-4 Yr Outlook_2009-10 GSN with ETFO at 3% with reconcile (3)_2012-02-01 - 2012-13 GSN - Allocation Report - Base Forecast Reconciliation - 71RE Update SpecEd &amp; Trans" xfId="1084"/>
    <cellStyle name="_200708 Interim Actual V3_2009-(02)Feb-11-4 Yr Outlook_2009-10 GSN with ETFO at 3% with reconcile (3)_2012-02-02 - 2012-13 GSN - Allocation Report - Base + Approved - 71RE Update SpecEd &amp; Trans" xfId="1085"/>
    <cellStyle name="_200708 Interim Actual V3_2009-(02)Feb-11-4 Yr Outlook_2009-10 GSN with ETFO at 3% with reconcile (3)_2012-02-02 - 2012-13 GSN - Allocation Report - Base + Approved + New - 71RE Update CapInt" xfId="1086"/>
    <cellStyle name="_200708 Interim Actual V3_2009-(02)Feb-11-4 Yr Outlook_2009-10 GSN with ETFO at 3% with reconcile (3)_2012-02-03 - 2012-13 GSN - Allocation Report - Base + Approved + New - 71RE Update SS Savings" xfId="1087"/>
    <cellStyle name="_200708 Interim Actual V3_2009-(02)Feb-11-4 Yr Outlook_2009-10 GSN with ETFO at 3% with reconcile (3)_2012-02-06 - 2012-13 GSN - Allocation Report - Base Forecast Reconciliation - 71RE EXTERNAL" xfId="1088"/>
    <cellStyle name="_200708 Interim Actual V3_2009-(02)Feb-11-4 Yr Outlook_2009-10 GSN with ETFO at 3% with reconcile (3)_2012-02-07- 2012-13 GSN - Allocation Report - Base + Approved + New - 71RE" xfId="1089"/>
    <cellStyle name="_200708 Interim Actual V3_2009-(02)Feb-11-4 Yr Outlook_2009-10 GSN with ETFO at 3% with reconcile (3)_2012-02-10- 2012-13 GSN - Allocation Report - Base + Approved + New - 71RE EXTERNAL" xfId="1090"/>
    <cellStyle name="_200708 Interim Actual V3_2009-(02)Feb-11-4 Yr Outlook_2009-10 GSN with ETFO at 3% with reconcile (3)_2012-02-15- 2012-13 GSN - Allocation Report - Base + Approved + New - 71RE EXTERNAL" xfId="1091"/>
    <cellStyle name="_200708 Interim Actual V3_2009-(02)Feb-11-4 Yr Outlook_2009-10 GSN with ETFO at 3% with reconcile (3)_2012-02-17- 2012-13 GSN - Allocation Report - Base + Approved + New - 71RE EXTERNAL HNA-Prediction" xfId="1092"/>
    <cellStyle name="_200708 Interim Actual V3_2009-(02)Feb-11-4 Yr Outlook_2009-10 GSN with ETFO at 3% with reconcile (3)_2012-02-21- 2012-13 GSN - Allocation Report - Base + Approved + New - 71RE EXTERNAL Non-Union Savings" xfId="1093"/>
    <cellStyle name="_200708 Interim Actual V3_2009-(02)Feb-11-4 Yr Outlook_2009-10 GSN with ETFO at 3% with reconcile (3)_2012-02-22 - 2012-13 GSN - Allocation Report - Base + Approved + New - 71RE EXTERNAL ESL-CUS" xfId="1094"/>
    <cellStyle name="_200708 Interim Actual V3_2009-(02)Feb-11-4 Yr Outlook_2009-10 GSN with ETFO at 3% with reconcile (3)_2012-02-23 - 2012-13 GSN - Allocation Report - EXTERNAL 71RE - 3 - Base + Approved + New" xfId="1095"/>
    <cellStyle name="_200708 Interim Actual V3_2009-(02)Feb-11-4 Yr Outlook_2009-10 GSN with ETFO at 3% with reconcile (3)_2012-03-02 - 2012-13 GSN - Allocation Report - EXTERNAL 72RE - 1 - Base Forecast Reconciliation" xfId="1096"/>
    <cellStyle name="_200708 Interim Actual V3_2009-(02)Feb-11-4 Yr Outlook_2009-10 GSN with ETFO at 3% with reconcile (3)_2012-03-16 - 2012-13 GSN - Allocation Report - EXTERNAL 72RE - 3 - Base + Approved + New" xfId="1097"/>
    <cellStyle name="_200708 Interim Actual V3_2009-(02)Feb-11-4 Yr Outlook_2009-10 GSN with ETFO at 3% with reconcile (3)_2012-03-29 - 2012-13 GSN - Allocation Report - EXTERNAL 72RE - French 1%" xfId="1098"/>
    <cellStyle name="_200708 Interim Actual V3_2009-(02)Feb-11-4 Yr Outlook_2009-10 GSN with ETFO at 3% with reconcile (3)_2012-04-03 - 2012-13 GSN - Allocation Report - EXTERNAL 72RE - 1% Teacher Salary" xfId="1099"/>
    <cellStyle name="_200708 Interim Actual V3_2009-(02)Feb-11-4 Yr Outlook_2009-10 GSN with ETFO at 3% with reconcile (3)_2012-04-03 - 2012-13 GSN - Allocation Report - EXTERNAL 72RE - Benefits Multi-Year" xfId="1100"/>
    <cellStyle name="_200708 Interim Actual V3_2009-(02)Feb-11-4 Yr Outlook_2009-10 GSN with ETFO at 3% with reconcile (3)_2012-05-04 - 2012-13 GSN - Allocation Report - EXTERNAL 72RE - 02B - Base + Approved + New" xfId="1101"/>
    <cellStyle name="_200708 Interim Actual V3_2009-(02)Feb-11-4 Yr Outlook_2009-10 GSN with ETFO at 3% with reconcile (3)_2012-05-16 - 2012-13 GSN - Allocation Report - INTERNAL 72RE - 02B - Base + Approved + New" xfId="1102"/>
    <cellStyle name="_200708 Interim Actual V3_2009-(02)Feb-11-4 Yr Outlook_2009-10 GSN with ETFO at 3% with reconcile (3)_2012-06-15 - 2012-13 GSN - Allocation Report - EXTERNAL 72RE - 03B - Final GSN Starting Point" xfId="1103"/>
    <cellStyle name="_200708 Interim Actual V3_2009-(02)Feb-11-4 Yr Outlook_2009-10 GSN with ETFO at 3% with reconcile (3)_2012-06-15 - 2012-13 GSN - Allocation Report - INTERNAL 72RE - 03B - Final GSN Starting Point" xfId="1104"/>
    <cellStyle name="_200708 Interim Actual V3_2009-(02)Feb-11-4 Yr Outlook_2009-10 GSN with ETFO at 3% with reconcile (3)_2012-07-24 - 2012-13 GSN - Allocation Report - INTERNAL 72RE - 04 - OECTA" xfId="1105"/>
    <cellStyle name="_200708 Interim Actual V3_2009-(02)Feb-11-4 Yr Outlook_2009-10 GSN with ETFO at 3% with reconcile (3)_2012-07-25 - 2012-13 GSN - Allocation Report - INTERNAL 72RE - 04 - OECTA v2" xfId="1106"/>
    <cellStyle name="_200708 Interim Actual V3_2009-(02)Feb-11-4 Yr Outlook_2009-10 GSN with ETFO at 3% with reconcile (3)_APPROVED" xfId="1107"/>
    <cellStyle name="_200708 Interim Actual V3_2009-(02)Feb-11-4 Yr Outlook_2009-10 GSN with ETFO at 3% with reconcile (3)_APPROVEDTEST" xfId="1108"/>
    <cellStyle name="_200708 Interim Actual V3_2009-(02)Feb-11-4 Yr Outlook_2009-10 GSN with ETFO at 3% with reconcile (3)_BASE" xfId="1109"/>
    <cellStyle name="_200708 Interim Actual V3_2009-(02)Feb-11-4 Yr Outlook_2009-10 GSN with ETFO at 3% with reconcile (3)_BBB Report" xfId="1110"/>
    <cellStyle name="_200708 Interim Actual V3_2009-(02)Feb-11-4 Yr Outlook_2009-10 GSN with ETFO at 3% with reconcile (3)_Book5" xfId="1111"/>
    <cellStyle name="_200708 Interim Actual V3_2009-(02)Feb-11-4 Yr Outlook_2009-10 GSN with ETFO at 3% with reconcile (3)_ENH" xfId="1112"/>
    <cellStyle name="_200708 Interim Actual V3_2009-(02)Feb-11-4 Yr Outlook_2009-10 GSN with ETFO at 3% with reconcile (3)_G48CS25 Df" xfId="1113"/>
    <cellStyle name="_200708 Interim Actual V3_2009-(02)Feb-11-4 Yr Outlook_2009-10 GSN with ETFO at 3% with reconcile (3)_HNA" xfId="1114"/>
    <cellStyle name="_200708 Interim Actual V3_2009-(02)Feb-11-4 Yr Outlook_2009-10 GSN with ETFO at 3% with reconcile (3)_HoldHarmless" xfId="1115"/>
    <cellStyle name="_200708 Interim Actual V3_2009-(02)Feb-11-4 Yr Outlook_2009-10 GSN with ETFO at 3% with reconcile (3)_Reconcile Base" xfId="1116"/>
    <cellStyle name="_200708 Interim Actual V3_2009-(02)Feb-11-4 Yr Outlook_2009-10 GSN with ETFO at 3% with reconcile (3)_RECONCILIATION" xfId="1117"/>
    <cellStyle name="_200708 Interim Actual V3_2009-(02)Feb-11-4 Yr Outlook_2009-10 GSN with ETFO at 3% with reconcile (3)_SAF Df" xfId="1118"/>
    <cellStyle name="_200708 Interim Actual V3_2009-(02)Feb-11-4 Yr Outlook_2009-10 GSN with ETFO at 3% with reconcile (3)_Sheet1" xfId="1119"/>
    <cellStyle name="_200708 Interim Actual V3_2009-(02)Feb-11-4 Yr Outlook_2009-10 GSN with ETFO at 3% with reconcile (3)_SUMMARY" xfId="1120"/>
    <cellStyle name="_200708 Interim Actual V3_2009-(02)Feb-11-4 Yr Outlook_2009-10 GSN with ETFO at 3% with reconcile (3)_Unallocated" xfId="1121"/>
    <cellStyle name="_200708 Interim Actual V3_2009-(02)Feb-13 - 2009-10 GSN - Allocation Report - Revised Estimates EXTERNAL 71 brds REFENH2 SAVINGS RUNS" xfId="1122"/>
    <cellStyle name="_200708 Interim Actual V3_2009-(02)Feb-13 - 2009-10 GSN - Allocation Report - Revised Estimates EXTERNAL 71 brds REFENH2 SAVINGS RUNS 2" xfId="1123"/>
    <cellStyle name="_200708 Interim Actual V3_2009-(02)Feb-16 - 2009-10 GSN - Allocation Report - Revised Estimates EXTERNAL 71 brds FINAL GSN" xfId="1124"/>
    <cellStyle name="_200708 Interim Actual V3_2009-(02)Feb-26 - 2009-10 GSN - Allocation Report - Revised Estimates EXTERNAL 71 brds" xfId="1125"/>
    <cellStyle name="_200708 Interim Actual V3_2009-(03)Mar-" xfId="1126"/>
    <cellStyle name="_200708 Interim Actual V3_2009-(03)Mar-02 - 2009-10 GSN - Allocation Report - Revised Estimates 72 brds" xfId="1127"/>
    <cellStyle name="_200708 Interim Actual V3_2009-(03)Mar-10 - 2009-10 GSN - Allocation Report - Revised Estimates 72 brds" xfId="1128"/>
    <cellStyle name="_200708 Interim Actual V3_2009-(03)Mar-10 - 2009-10 GSN - Allocation Report - Revised Estimates 72 brds ETFO" xfId="1129"/>
    <cellStyle name="_200708 Interim Actual V3_2009-(03)Mar-12" xfId="1130"/>
    <cellStyle name="_200708 Interim Actual V3_2009-(03)Mar-12 " xfId="1131"/>
    <cellStyle name="_200708 Interim Actual V3_2009-(03)Mar-12 - " xfId="1132"/>
    <cellStyle name="_200708 Interim Actual V3_2009-(03)Mar-12 - 2" xfId="1133"/>
    <cellStyle name="_200708 Interim Actual V3_2009-(03)Mar-12 - 200" xfId="1134"/>
    <cellStyle name="_200708 Interim Actual V3_2009-(03)Mar-12 - 2009" xfId="1135"/>
    <cellStyle name="_200708 Interim Actual V3_2009-(03)Mar-12 - 2009-" xfId="1136"/>
    <cellStyle name="_200708 Interim Actual V3_2009-(03)Mar-12 - 2009-1" xfId="1137"/>
    <cellStyle name="_200708 Interim Actual V3_2009-(03)Mar-12 - 2009-10" xfId="1138"/>
    <cellStyle name="_200708 Interim Actual V3_2009-(03)Mar-12 - 2009-10 GS" xfId="1139"/>
    <cellStyle name="_200708 Interim Actual V3_2009-(03)Mar-12 - 2009-10 GSN" xfId="1140"/>
    <cellStyle name="_200708 Interim Actual V3_2009-(03)Mar-12 - 2009-10 GSN " xfId="1141"/>
    <cellStyle name="_200708 Interim Actual V3_2009-(03)Mar-12 - 2009-10 GSN -" xfId="1142"/>
    <cellStyle name="_200708 Interim Actual V3_2009-(03)Mar-12 - 2009-10 GSN - " xfId="1143"/>
    <cellStyle name="_200708 Interim Actual V3_2009-(03)Mar-12 - 2009-10 GSN - Al" xfId="1144"/>
    <cellStyle name="_200708 Interim Actual V3_2009-(03)Mar-12 - 2009-10 GSN - Allo" xfId="1145"/>
    <cellStyle name="_200708 Interim Actual V3_2009-(03)Mar-12 - 2009-10 GSN - Alloc" xfId="1146"/>
    <cellStyle name="_200708 Interim Actual V3_2009-(03)Mar-12 - 2009-10 GSN - Alloca" xfId="1147"/>
    <cellStyle name="_200708 Interim Actual V3_2009-(03)Mar-12 - 2009-10 GSN - Allocat" xfId="1148"/>
    <cellStyle name="_200708 Interim Actual V3_2009-(03)Mar-12 - 2009-10 GSN - Allocati" xfId="1149"/>
    <cellStyle name="_200708 Interim Actual V3_2009-(03)Mar-12 - 2009-10 GSN - Allocatio" xfId="1150"/>
    <cellStyle name="_200708 Interim Actual V3_2009-(03)Mar-12 - 2009-10 GSN - Allocation" xfId="1151"/>
    <cellStyle name="_200708 Interim Actual V3_2009-(03)Mar-12 - 2009-10 GSN - Allocation " xfId="1152"/>
    <cellStyle name="_200708 Interim Actual V3_2009-(03)Mar-12 - 2009-10 GSN - Allocation R" xfId="1153"/>
    <cellStyle name="_200708 Interim Actual V3_2009-(03)Mar-12 - 2009-10 GSN - Allocation Repo" xfId="1154"/>
    <cellStyle name="_200708 Interim Actual V3_2009-(03)Mar-12 - 2009-10 GSN - Allocation Report " xfId="1155"/>
    <cellStyle name="_200708 Interim Actual V3_2009-(03)Mar-12 - 2009-10 GSN - Allocation Report - " xfId="1156"/>
    <cellStyle name="_200708 Interim Actual V3_2009-(03)Mar-12 - 2009-10 GSN - Allocation Report - R" xfId="1157"/>
    <cellStyle name="_200708 Interim Actual V3_2009-(03)Mar-12 - 2009-10 GSN - Allocation Report - Revised Estimates - Base Forecast 72 brds with Graphs" xfId="1158"/>
    <cellStyle name="_200708 Interim Actual V3_2009-(03)Mar-12 - 2009-10 GSN - Allocation Report - Revised Estimates - Base Forecast 72 brds with Graphs 2" xfId="1159"/>
    <cellStyle name="_200708 Interim Actual V3_2009-(03)Mar-12 - 2009-10 GSN - Allocation Report - Revised Estimates - Base Forecast 72 brds with Graphs_2010-(07)Jul-23 - 2010-11 GSN - Allocation Report - 2010-11 Enhancements for 2011-12 Base Forecast" xfId="1160"/>
    <cellStyle name="_200708 Interim Actual V3_2009-(03)Mar-12 - 2009-10 GSN - Allocation Report - Revised Estimates - Base Forecast 72 brds with Graphs_2010-(07)Jul-23 - 2010-11 GSN - Allocation Report - 2010-11 Enhancements for 2011-12 Base Forecast 2" xfId="1161"/>
    <cellStyle name="_200708 Interim Actual V3_2009-(03)Mar-12 - 2009-10 GSN - Allocation Report - Revised Estimates - Base Forecast 72 brds with Graphs_2010-(07)Jul-23 - 2010-11 GSN - Allocation Report - 2010-11 Enhancements for 2011-12 Base Forecast_APPROVED" xfId="1162"/>
    <cellStyle name="_200708 Interim Actual V3_2009-(03)Mar-12 - 2009-10 GSN - Allocation Report - Revised Estimates - Base Forecast 72 brds with Graphs_2010-(07)Jul-23 - 2010-11 GSN - Allocation Report - 2010-11 Enhancements for 2011-12 Base Forecast_APPROVEDTEST" xfId="1163"/>
    <cellStyle name="_200708 Interim Actual V3_2009-(03)Mar-12 - 2009-10 GSN - Allocation Report - Revised Estimates - Base Forecast 72 brds with Graphs_2010-(07)Jul-23 - 2010-11 GSN - Allocation Report - 2010-11 Enhancements for 2011-12 Base Forecast_BASE" xfId="1164"/>
    <cellStyle name="_200708 Interim Actual V3_2009-(03)Mar-12 - 2009-10 GSN - Allocation Report - Revised Estimates - Base Forecast 72 brds with Graphs_2010-(07)Jul-23 - 2010-11 GSN - Allocation Report - 2010-11 Enhancements for 2011-12 Base Forecast_ENH" xfId="1165"/>
    <cellStyle name="_200708 Interim Actual V3_2009-(03)Mar-12 - 2009-10 GSN - Allocation Report - Revised Estimates - Base Forecast 72 brds with Graphs_2010-(07)Jul-23 - 2010-11 GSN - Allocation Report - 2010-11 Enhancements for 2011-12 Base Forecast_G48CS25 Df" xfId="1166"/>
    <cellStyle name="_200708 Interim Actual V3_2009-(03)Mar-12 - 2009-10 GSN - Allocation Report - Revised Estimates - Base Forecast 72 brds with Graphs_2010-(07)Jul-23 - 2010-11 GSN - Allocation Report - 2010-11 Enhancements for 2011-12 Base Forecast_Reconcile Base" xfId="1167"/>
    <cellStyle name="_200708 Interim Actual V3_2009-(03)Mar-12 - 2009-10 GSN - Allocation Report - Revised Estimates - Base Forecast 72 brds with Graphs_2010-(07)Jul-23 - 2010-11 GSN - Allocation Report - 2010-11 Enhancements for 2011-12 Base Forecast_RECONCILIATION" xfId="1168"/>
    <cellStyle name="_200708 Interim Actual V3_2009-(03)Mar-12 - 2009-10 GSN - Allocation Report - Revised Estimates - Base Forecast 72 brds with Graphs_2010-(07)Jul-23 - 2010-11 GSN - Allocation Report - 2010-11 Enhancements for 2011-12 Base Forecast_SAF Df" xfId="1169"/>
    <cellStyle name="_200708 Interim Actual V3_2009-(03)Mar-12 - 2009-10 GSN - Allocation Report - Revised Estimates - Base Forecast 72 brds with Graphs_2010-(07)Jul-23 - 2010-11 GSN - Allocation Report - 2010-11 Enhancements for 2011-12 Base Forecast_Sheet1" xfId="1170"/>
    <cellStyle name="_200708 Interim Actual V3_2009-(03)Mar-12 - 2009-10 GSN - Allocation Report - Revised Estimates - Base Forecast 72 brds with Graphs_2010-(07)Jul-23 - 2010-11 GSN - Allocation Report - 2010-11 Enhancements for 2011-12 Base Forecast_SUMMARY" xfId="1171"/>
    <cellStyle name="_200708 Interim Actual V3_2009-(03)Mar-12 - 2009-10 GSN - Allocation Report - Revised Estimates - Base Forecast 72 brds with Graphs_2010-(07)Jul-23 - 2010-11 GSN - Allocation Report - 2010-11 Enhancements for 2011-12 Base Forecast_Unallocated" xfId="1172"/>
    <cellStyle name="_200708 Interim Actual V3_2009-(03)Mar-12 - 2009-10 GSN - Allocation Report - Revised Estimates - Base Forecast 72 brds with Graphs_2011-(01)Jan-17 - 2011-12 GSN - Allocation Report - Base Forecast Reconciliation" xfId="1173"/>
    <cellStyle name="_200708 Interim Actual V3_2009-(03)Mar-12 - 2009-10 GSN - Allocation Report - Revised Estimates - Base Forecast 72 brds with Graphs_2011-(01)Jan-19 - 2011-12 GSN - Allocation Report - Base Forecast Reconciliation" xfId="1174"/>
    <cellStyle name="_200708 Interim Actual V3_2009-(03)Mar-12 - 2009-10 GSN - Allocation Report - Revised Estimates - Base Forecast 72 brds with Graphs_2011-(01)Jan-21 - 2011-12 GSN - Allocation Report - Base Forecast Reconciliation RECOVERED" xfId="1175"/>
    <cellStyle name="_200708 Interim Actual V3_2009-(03)Mar-12 - 2009-10 GSN - Allocation Report - Revised Estimates - Base Forecast 72 brds with Graphs_2011-(01)Jan-21 - 2011-12 GSN - Special Education Funding" xfId="1176"/>
    <cellStyle name="_200708 Interim Actual V3_2009-(03)Mar-12 - 2009-10 GSN - Allocation Report - Revised Estimates - Base Forecast 72 brds with Graphs_2011-(01)Jan-23 - 2011-12 GSN - Allocation Report - Base Forecast Reconciliation RECOVERED" xfId="1177"/>
    <cellStyle name="_200708 Interim Actual V3_2009-(03)Mar-12 - 2009-10 GSN - Allocation Report - Revised Estimates - Base Forecast 72 brds with Graphs_2011-(01)Jan-23 - 2011-12 GSN - Allocation Report - Enhancements" xfId="1178"/>
    <cellStyle name="_200708 Interim Actual V3_2009-(03)Mar-12 - 2009-10 GSN - Allocation Report - Revised Estimates - Base Forecast 72 brds with Graphs_2011-(01)Jan-25 - 2011-12 GSN - Allocation Report - Enhancements" xfId="1179"/>
    <cellStyle name="_200708 Interim Actual V3_2009-(03)Mar-12 - 2009-10 GSN - Allocation Report - Revised Estimates - Base Forecast 72 brds with Graphs_2011-(01)Jan-25 - 2011-12 GSN - Allocation Report - Enhancements v2" xfId="1180"/>
    <cellStyle name="_200708 Interim Actual V3_2009-(03)Mar-12 - 2009-10 GSN - Allocation Report - Revised Estimates - Base Forecast 72 brds with Graphs_2011-(01)Jan-26 - 2011-12 GSN - Allocation Report - Enhancements - Update SpecEd" xfId="1181"/>
    <cellStyle name="_200708 Interim Actual V3_2009-(03)Mar-12 - 2009-10 GSN - Allocation Report - Revised Estimates - Base Forecast 72 brds with Graphs_2011-(01)Jan-26 - 2011-12 GSN - Special Education Funding" xfId="1182"/>
    <cellStyle name="_200708 Interim Actual V3_2009-(03)Mar-12 - 2009-10 GSN - Allocation Report - Revised Estimates - Base Forecast 72 brds with Graphs_2011-(01)Jan-27 - 2011-12 GSN - Allocation Report - Base Forecast Reconciliation - Update DSA Phase-Out" xfId="1183"/>
    <cellStyle name="_200708 Interim Actual V3_2009-(03)Mar-12 - 2009-10 GSN - Allocation Report - Revised Estimates - Base Forecast 72 brds with Graphs_2011-(01)Jan-27 - 2011-12 GSN - Allocation Report - Impact of Internal Forecast" xfId="1184"/>
    <cellStyle name="_200708 Interim Actual V3_2009-(03)Mar-12 - 2009-10 GSN - Allocation Report - Revised Estimates - Base Forecast 72 brds with Graphs_2011-(01)Jan-28 - 2011-12 GSN - Allocation Report - Enhancements - Update SpecEd v2" xfId="1185"/>
    <cellStyle name="_200708 Interim Actual V3_2009-(03)Mar-12 - 2009-10 GSN - Allocation Report - Revised Estimates - Base Forecast 72 brds with Graphs_2011-(02)Feb-14 - 2011-12 GSN Allocation Report VALUED - SSDemo Update" xfId="1186"/>
    <cellStyle name="_200708 Interim Actual V3_2009-(03)Mar-12 - 2009-10 GSN - Allocation Report - Revised Estimates - Base Forecast 72 brds with Graphs_2011-(02)Feb-18 - 2011-12 GSN - Allocation Report - Enhancements - Utilities" xfId="1187"/>
    <cellStyle name="_200708 Interim Actual V3_2009-(03)Mar-12 - 2009-10 GSN - Allocation Report - Revised Estimates - Base Forecast 72 brds with Graphs_2011-(02)Feb-18 - 2011-12 GSN - Allocation Report - Enhancements 2" xfId="1188"/>
    <cellStyle name="_200708 Interim Actual V3_2009-(03)Mar-12 - 2009-10 GSN - Allocation Report - Revised Estimates - Base Forecast 72 brds with Graphs_2011-(02)Feb-22 - 2011-12 GSN - Allocation Report - Enhancements 2" xfId="1189"/>
    <cellStyle name="_200708 Interim Actual V3_2009-(03)Mar-12 - 2009-10 GSN - Allocation Report - Revised Estimates - Base Forecast 72 brds with Graphs_2011-(02)Feb-24 - 2011-12 GSN - Allocation Report - Enhancements - Update CapInterest" xfId="1190"/>
    <cellStyle name="_200708 Interim Actual V3_2009-(03)Mar-12 - 2009-10 GSN - Allocation Report - Revised Estimates - Base Forecast 72 brds with Graphs_2011-(02)Feb-24 - 2011-12 GSN - Allocation Report - Enhancements 2 - Update CapInterest" xfId="1191"/>
    <cellStyle name="_200708 Interim Actual V3_2009-(03)Mar-12 - 2009-10 GSN - Allocation Report - Revised Estimates - Base Forecast 72 brds with Graphs_2011-(03)Mar-10 - 2011-12 GSN - Allocation Report - Base Forecast Reconciliation - Update 72RE" xfId="1192"/>
    <cellStyle name="_200708 Interim Actual V3_2009-(03)Mar-12 - 2009-10 GSN - Allocation Report - Revised Estimates - Base Forecast 72 brds with Graphs_2011-(03)Mar-14 - 2011-12 GSN - Allocation Report - Enhancements - Update 72REt" xfId="1193"/>
    <cellStyle name="_200708 Interim Actual V3_2009-(03)Mar-12 - 2009-10 GSN - Allocation Report - Revised Estimates - Base Forecast 72 brds with Graphs_2011-(03)Mar-15 - 2011-12 GSN - Allocation Report - Enhancements 2 - Update 72RE" xfId="1194"/>
    <cellStyle name="_200708 Interim Actual V3_2009-(03)Mar-12 - 2009-10 GSN - Allocation Report - Revised Estimates - Base Forecast 72 brds with Graphs_2011-(03)Mar-17- 2011-12 GSN - Special Education Funding - Updated to 72 RE" xfId="1195"/>
    <cellStyle name="_200708 Interim Actual V3_2009-(03)Mar-12 - 2009-10 GSN - Allocation Report - Revised Estimates - Base Forecast 72 brds with Graphs_2011-(03)Mar-24 - 2011-12 GSN - Allocation Report - Enhancements - Update RECAPP" xfId="1196"/>
    <cellStyle name="_200708 Interim Actual V3_2009-(03)Mar-12 - 2009-10 GSN - Allocation Report - Revised Estimates - Base Forecast 72 brds with Graphs_2011-(06)Jun-10 - 2012-13 GSN - Allocation Report - Test" xfId="1197"/>
    <cellStyle name="_200708 Interim Actual V3_2009-(03)Mar-12 - 2009-10 GSN - Allocation Report - Revised Estimates - Base Forecast 72 brds with Graphs_2011-(09)Sep-23 - 2011-12 GSN - Allocation Report - Enhancements - Update RECAPP" xfId="1198"/>
    <cellStyle name="_200708 Interim Actual V3_2009-(03)Mar-12 - 2009-10 GSN - Allocation Report - Revised Estimates - Base Forecast 72 brds with Graphs_2011-(11)Nov-23 - 2011-12 GSN - Allocation Report - 2012-13 Base" xfId="1199"/>
    <cellStyle name="_200708 Interim Actual V3_2009-(03)Mar-12 - 2009-10 GSN - Allocation Report - Revised Estimates - Base Forecast 72 brds with Graphs_2011-(12)Dec-19 - 2011-12 GSN - Allocation Report - 2012-13 Base with PDT" xfId="1200"/>
    <cellStyle name="_200708 Interim Actual V3_2009-(03)Mar-12 - 2009-10 GSN - Allocation Report - Revised Estimates - Base Forecast 72 brds with Graphs_2012-(01)Jan-17 - 2011-12 GSN - Allocation Report - 2012-13 Projected Base" xfId="1201"/>
    <cellStyle name="_200708 Interim Actual V3_2009-(03)Mar-12 - 2009-10 GSN - Allocation Report - Revised Estimates - Base Forecast 72 brds with Graphs_2012-01-16 - 2012-13 GSN - Allocation Report - Base Forecast Reconciliation" xfId="1202"/>
    <cellStyle name="_200708 Interim Actual V3_2009-(03)Mar-12 - 2009-10 GSN - Allocation Report - Revised Estimates - Base Forecast 72 brds with Graphs_2012-01-19- 2012-13 GSN - Special Education Funding - 70 RE" xfId="1203"/>
    <cellStyle name="_200708 Interim Actual V3_2009-(03)Mar-12 - 2009-10 GSN - Allocation Report - Revised Estimates - Base Forecast 72 brds with Graphs_2012-01-24 - 2012-13 GSN - Special Education Funding - 70 RE" xfId="1204"/>
    <cellStyle name="_200708 Interim Actual V3_2009-(03)Mar-12 - 2009-10 GSN - Allocation Report - Revised Estimates - Base Forecast 72 brds with Graphs_2012-01-26 - 2012-13 GSN - Allocation Report - Base + Approved - 71RE" xfId="1205"/>
    <cellStyle name="_200708 Interim Actual V3_2009-(03)Mar-12 - 2009-10 GSN - Allocation Report - Revised Estimates - Base Forecast 72 brds with Graphs_2012-01-27 - 2012-13 GSN - Allocation Report - Base + Approved + New - 71RE" xfId="1206"/>
    <cellStyle name="_200708 Interim Actual V3_2009-(03)Mar-12 - 2009-10 GSN - Allocation Report - Revised Estimates - Base Forecast 72 brds with Graphs_2012-01-31 - 2012-13 GSN - Allocation Report - Base + Approved - 71RE FNMI Update" xfId="1207"/>
    <cellStyle name="_200708 Interim Actual V3_2009-(03)Mar-12 - 2009-10 GSN - Allocation Report - Revised Estimates - Base Forecast 72 brds with Graphs_2012-01-31 - 2012-13 GSN - Allocation Report - Base + Approved + New - 71RE" xfId="1208"/>
    <cellStyle name="_200708 Interim Actual V3_2009-(03)Mar-12 - 2009-10 GSN - Allocation Report - Revised Estimates - Base Forecast 72 brds with Graphs_2012-02-01 - 2012-13 GSN - Allocation Report - Base Forecast Reconciliation - 71RE Update SpecEd &amp; Trans" xfId="1209"/>
    <cellStyle name="_200708 Interim Actual V3_2009-(03)Mar-12 - 2009-10 GSN - Allocation Report - Revised Estimates - Base Forecast 72 brds with Graphs_2012-02-02 - 2012-13 GSN - Allocation Report - Base + Approved - 71RE Update SpecEd &amp; Trans" xfId="1210"/>
    <cellStyle name="_200708 Interim Actual V3_2009-(03)Mar-12 - 2009-10 GSN - Allocation Report - Revised Estimates - Base Forecast 72 brds with Graphs_2012-02-02 - 2012-13 GSN - Allocation Report - Base + Approved + New - 71RE Update CapInt" xfId="1211"/>
    <cellStyle name="_200708 Interim Actual V3_2009-(03)Mar-12 - 2009-10 GSN - Allocation Report - Revised Estimates - Base Forecast 72 brds with Graphs_2012-02-03 - 2012-13 GSN - Allocation Report - Base + Approved + New - 71RE Update SS Savings" xfId="1212"/>
    <cellStyle name="_200708 Interim Actual V3_2009-(03)Mar-12 - 2009-10 GSN - Allocation Report - Revised Estimates - Base Forecast 72 brds with Graphs_2012-02-06 - 2012-13 GSN - Allocation Report - Base Forecast Reconciliation - 71RE EXTERNAL" xfId="1213"/>
    <cellStyle name="_200708 Interim Actual V3_2009-(03)Mar-12 - 2009-10 GSN - Allocation Report - Revised Estimates - Base Forecast 72 brds with Graphs_2012-02-07- 2012-13 GSN - Allocation Report - Base + Approved + New - 71RE" xfId="1214"/>
    <cellStyle name="_200708 Interim Actual V3_2009-(03)Mar-12 - 2009-10 GSN - Allocation Report - Revised Estimates - Base Forecast 72 brds with Graphs_2012-02-10- 2012-13 GSN - Allocation Report - Base + Approved + New - 71RE EXTERNAL" xfId="1215"/>
    <cellStyle name="_200708 Interim Actual V3_2009-(03)Mar-12 - 2009-10 GSN - Allocation Report - Revised Estimates - Base Forecast 72 brds with Graphs_2012-02-15- 2012-13 GSN - Allocation Report - Base + Approved + New - 71RE EXTERNAL" xfId="1216"/>
    <cellStyle name="_200708 Interim Actual V3_2009-(03)Mar-12 - 2009-10 GSN - Allocation Report - Revised Estimates - Base Forecast 72 brds with Graphs_2012-02-17- 2012-13 GSN - Allocation Report - Base + Approved + New - 71RE EXTERNAL HNA-Prediction" xfId="1217"/>
    <cellStyle name="_200708 Interim Actual V3_2009-(03)Mar-12 - 2009-10 GSN - Allocation Report - Revised Estimates - Base Forecast 72 brds with Graphs_2012-02-21- 2012-13 GSN - Allocation Report - Base + Approved + New - 71RE EXTERNAL Non-Union Savings" xfId="1218"/>
    <cellStyle name="_200708 Interim Actual V3_2009-(03)Mar-12 - 2009-10 GSN - Allocation Report - Revised Estimates - Base Forecast 72 brds with Graphs_2012-02-22 - 2012-13 GSN - Allocation Report - Base + Approved + New - 71RE EXTERNAL ESL-CUS" xfId="1219"/>
    <cellStyle name="_200708 Interim Actual V3_2009-(03)Mar-12 - 2009-10 GSN - Allocation Report - Revised Estimates - Base Forecast 72 brds with Graphs_2012-02-23 - 2012-13 GSN - Allocation Report - EXTERNAL 71RE - 3 - Base + Approved + New" xfId="1220"/>
    <cellStyle name="_200708 Interim Actual V3_2009-(03)Mar-12 - 2009-10 GSN - Allocation Report - Revised Estimates - Base Forecast 72 brds with Graphs_2012-03-02 - 2012-13 GSN - Allocation Report - EXTERNAL 72RE - 1 - Base Forecast Reconciliation" xfId="1221"/>
    <cellStyle name="_200708 Interim Actual V3_2009-(03)Mar-12 - 2009-10 GSN - Allocation Report - Revised Estimates - Base Forecast 72 brds with Graphs_2012-03-16 - 2012-13 GSN - Allocation Report - EXTERNAL 72RE - 3 - Base + Approved + New" xfId="1222"/>
    <cellStyle name="_200708 Interim Actual V3_2009-(03)Mar-12 - 2009-10 GSN - Allocation Report - Revised Estimates - Base Forecast 72 brds with Graphs_2012-03-29 - 2012-13 GSN - Allocation Report - EXTERNAL 72RE - French 1%" xfId="1223"/>
    <cellStyle name="_200708 Interim Actual V3_2009-(03)Mar-12 - 2009-10 GSN - Allocation Report - Revised Estimates - Base Forecast 72 brds with Graphs_2012-04-03 - 2012-13 GSN - Allocation Report - EXTERNAL 72RE - 1% Teacher Salary" xfId="1224"/>
    <cellStyle name="_200708 Interim Actual V3_2009-(03)Mar-12 - 2009-10 GSN - Allocation Report - Revised Estimates - Base Forecast 72 brds with Graphs_2012-04-03 - 2012-13 GSN - Allocation Report - EXTERNAL 72RE - Benefits Multi-Year" xfId="1225"/>
    <cellStyle name="_200708 Interim Actual V3_2009-(03)Mar-12 - 2009-10 GSN - Allocation Report - Revised Estimates - Base Forecast 72 brds with Graphs_2012-05-04 - 2012-13 GSN - Allocation Report - EXTERNAL 72RE - 02B - Base + Approved + New" xfId="1226"/>
    <cellStyle name="_200708 Interim Actual V3_2009-(03)Mar-12 - 2009-10 GSN - Allocation Report - Revised Estimates - Base Forecast 72 brds with Graphs_2012-05-16 - 2012-13 GSN - Allocation Report - INTERNAL 72RE - 02B - Base + Approved + New" xfId="1227"/>
    <cellStyle name="_200708 Interim Actual V3_2009-(03)Mar-12 - 2009-10 GSN - Allocation Report - Revised Estimates - Base Forecast 72 brds with Graphs_2012-06-15 - 2012-13 GSN - Allocation Report - EXTERNAL 72RE - 03B - Final GSN Starting Point" xfId="1228"/>
    <cellStyle name="_200708 Interim Actual V3_2009-(03)Mar-12 - 2009-10 GSN - Allocation Report - Revised Estimates - Base Forecast 72 brds with Graphs_2012-06-15 - 2012-13 GSN - Allocation Report - INTERNAL 72RE - 03B - Final GSN Starting Point" xfId="1229"/>
    <cellStyle name="_200708 Interim Actual V3_2009-(03)Mar-12 - 2009-10 GSN - Allocation Report - Revised Estimates - Base Forecast 72 brds with Graphs_2012-07-24 - 2012-13 GSN - Allocation Report - INTERNAL 72RE - 04 - OECTA" xfId="1230"/>
    <cellStyle name="_200708 Interim Actual V3_2009-(03)Mar-12 - 2009-10 GSN - Allocation Report - Revised Estimates - Base Forecast 72 brds with Graphs_2012-07-25 - 2012-13 GSN - Allocation Report - INTERNAL 72RE - 04 - OECTA v2" xfId="1231"/>
    <cellStyle name="_200708 Interim Actual V3_2009-(03)Mar-12 - 2009-10 GSN - Allocation Report - Revised Estimates - Base Forecast 72 brds with Graphs_APPROVED" xfId="1232"/>
    <cellStyle name="_200708 Interim Actual V3_2009-(03)Mar-12 - 2009-10 GSN - Allocation Report - Revised Estimates - Base Forecast 72 brds with Graphs_APPROVEDTEST" xfId="1233"/>
    <cellStyle name="_200708 Interim Actual V3_2009-(03)Mar-12 - 2009-10 GSN - Allocation Report - Revised Estimates - Base Forecast 72 brds with Graphs_BASE" xfId="1234"/>
    <cellStyle name="_200708 Interim Actual V3_2009-(03)Mar-12 - 2009-10 GSN - Allocation Report - Revised Estimates - Base Forecast 72 brds with Graphs_ENH" xfId="1235"/>
    <cellStyle name="_200708 Interim Actual V3_2009-(03)Mar-12 - 2009-10 GSN - Allocation Report - Revised Estimates - Base Forecast 72 brds with Graphs_G48CS25 Df" xfId="1236"/>
    <cellStyle name="_200708 Interim Actual V3_2009-(03)Mar-12 - 2009-10 GSN - Allocation Report - Revised Estimates - Base Forecast 72 brds with Graphs_HNA" xfId="1237"/>
    <cellStyle name="_200708 Interim Actual V3_2009-(03)Mar-12 - 2009-10 GSN - Allocation Report - Revised Estimates - Base Forecast 72 brds with Graphs_HoldHarmless" xfId="1238"/>
    <cellStyle name="_200708 Interim Actual V3_2009-(03)Mar-12 - 2009-10 GSN - Allocation Report - Revised Estimates - Base Forecast 72 brds with Graphs_Reconcile Base" xfId="1239"/>
    <cellStyle name="_200708 Interim Actual V3_2009-(03)Mar-12 - 2009-10 GSN - Allocation Report - Revised Estimates - Base Forecast 72 brds with Graphs_RECONCILIATION" xfId="1240"/>
    <cellStyle name="_200708 Interim Actual V3_2009-(03)Mar-12 - 2009-10 GSN - Allocation Report - Revised Estimates - Base Forecast 72 brds with Graphs_SAF Df" xfId="1241"/>
    <cellStyle name="_200708 Interim Actual V3_2009-(03)Mar-12 - 2009-10 GSN - Allocation Report - Revised Estimates - Base Forecast 72 brds with Graphs_Sheet1" xfId="1242"/>
    <cellStyle name="_200708 Interim Actual V3_2009-(03)Mar-12 - 2009-10 GSN - Allocation Report - Revised Estimates - Base Forecast 72 brds with Graphs_SUMMARY" xfId="1243"/>
    <cellStyle name="_200708 Interim Actual V3_2009-(03)Mar-12 - 2009-10 GSN - Allocation Report - Revised Estimates - Base Forecast 72 brds with Graphs_Unallocated" xfId="1244"/>
    <cellStyle name="_200708 Interim Actual V3_2009-(03)Mar-13 - 2009-10 GSN - Allocation Report - Revised Estimates 72 brds ETFO" xfId="1245"/>
    <cellStyle name="_200708 Interim Actual V3_2009-(03)Mar-17 - 2009-10 GSN - Allocation Report - Revised Estimates" xfId="1246"/>
    <cellStyle name="_200708 Interim Actual V3_2009-(03)Mar-18 - 2009-10 GSN - Allocation Report - Revised Estimates" xfId="1247"/>
    <cellStyle name="_200708 Interim Actual V3_2009-(03)Mar-18 - 2009-10 GSN - Allocation Report - Revised Estimates G48" xfId="1248"/>
    <cellStyle name="_200708 Interim Actual V3_2009-(03)Mar-18 - 2009-10 GSN - Allocation Report - Revised Estimates G48 For 2010-11 Base Forecast" xfId="1249"/>
    <cellStyle name="_200708 Interim Actual V3_2009-(05)May-20 - 2009-10 GSN - Allocation Report - Template" xfId="1250"/>
    <cellStyle name="_200708 Interim Actual V3_2009-(08)Aug-11 - 2010-11 GSN - Allocation Report - Template" xfId="1251"/>
    <cellStyle name="_200708 Interim Actual V3_2009-(10)Oct-28 - 2010-11 GSN - Allocation Report - Template w Oracle" xfId="1252"/>
    <cellStyle name="_200708 Interim Actual V3_2009-(10)Oct-28 - 2010-11 GSN - Allocation Report - Template w Oracle_CA" xfId="1253"/>
    <cellStyle name="_200708 Interim Actual V3_2009-(12)Dec-18 - 2010-11 GSN - Allocation Report - Base Forecast Temp" xfId="1254"/>
    <cellStyle name="_200708 Interim Actual V3_2009-(12)Dec-23 - 2009-10 GSN - Allocation Report - Revised Estimates G48 For 2010-11 Base Forecast" xfId="1255"/>
    <cellStyle name="_200708 Interim Actual V3_2009-10 Base Forecast" xfId="1256"/>
    <cellStyle name="_200708 Interim Actual V3_2009-10 Base Forecast 2" xfId="1257"/>
    <cellStyle name="_200708 Interim Actual V3_2009-10 Base Forecast_2010-(07)Jul-23 - 2010-11 GSN - Allocation Report - 2010-11 Enhancements for 2011-12 Base Forecast" xfId="1258"/>
    <cellStyle name="_200708 Interim Actual V3_2009-10 Base Forecast_2010-(07)Jul-23 - 2010-11 GSN - Allocation Report - 2010-11 Enhancements for 2011-12 Base Forecast 2" xfId="1259"/>
    <cellStyle name="_200708 Interim Actual V3_2009-10 Base Forecast_2010-(07)Jul-23 - 2010-11 GSN - Allocation Report - 2010-11 Enhancements for 2011-12 Base Forecast_2011-(01)Jan-21 - 2011-12 GSN - Allocation Report - Base Forecast Reconciliation RECOVERED" xfId="1260"/>
    <cellStyle name="_200708 Interim Actual V3_2009-10 Base Forecast_2010-(07)Jul-23 - 2010-11 GSN - Allocation Report - 2010-11 Enhancements for 2011-12 Base Forecast_2011-(01)Jan-23 - 2011-12 GSN - Allocation Report - Base Forecast Reconciliation RECOVERED" xfId="1261"/>
    <cellStyle name="_200708 Interim Actual V3_2009-10 Base Forecast_2010-(07)Jul-23 - 2010-11 GSN - Allocation Report - 2010-11 Enhancements for 2011-12 Base Forecast_2011-(01)Jan-23 - 2011-12 GSN - Allocation Report - Enhancements" xfId="1262"/>
    <cellStyle name="_200708 Interim Actual V3_2009-10 Base Forecast_2010-(07)Jul-23 - 2010-11 GSN - Allocation Report - 2010-11 Enhancements for 2011-12 Base Forecast_2011-(01)Jan-25 - 2011-12 GSN - Allocation Report - Enhancements" xfId="1263"/>
    <cellStyle name="_200708 Interim Actual V3_2009-10 Base Forecast_2010-(07)Jul-23 - 2010-11 GSN - Allocation Report - 2010-11 Enhancements for 2011-12 Base Forecast_2011-(01)Jan-25 - 2011-12 GSN - Allocation Report - Enhancements v2" xfId="1264"/>
    <cellStyle name="_200708 Interim Actual V3_2009-10 Base Forecast_2010-(07)Jul-23 - 2010-11 GSN - Allocation Report - 2010-11 Enhancements for 2011-12 Base Forecast_2011-(01)Jan-26 - 2011-12 GSN - Allocation Report - Enhancements - Update SpecEd" xfId="1265"/>
    <cellStyle name="_200708 Interim Actual V3_2009-10 Base Forecast_2010-(07)Jul-23 - 2010-11 GSN - Allocation Report - 2010-11 Enhancements for 2011-12 Base Forecast_2011-(01)Jan-27 - 2011-12 GSN - Allocation Report - Base Forecast Reconciliation - Update DSA Phase-Out" xfId="1266"/>
    <cellStyle name="_200708 Interim Actual V3_2009-10 Base Forecast_2010-(07)Jul-23 - 2010-11 GSN - Allocation Report - 2010-11 Enhancements for 2011-12 Base Forecast_2011-(01)Jan-27 - 2011-12 GSN - Allocation Report - Impact of Internal Forecast" xfId="1267"/>
    <cellStyle name="_200708 Interim Actual V3_2009-10 Base Forecast_2010-(07)Jul-23 - 2010-11 GSN - Allocation Report - 2010-11 Enhancements for 2011-12 Base Forecast_2011-(01)Jan-28 - 2011-12 GSN - Allocation Report - Enhancements - Update SpecEd v2" xfId="1268"/>
    <cellStyle name="_200708 Interim Actual V3_2009-10 Base Forecast_2010-(07)Jul-23 - 2010-11 GSN - Allocation Report - 2010-11 Enhancements for 2011-12 Base Forecast_2011-(02)Feb-14 - 2011-12 GSN Allocation Report VALUED - SSDemo Update" xfId="1269"/>
    <cellStyle name="_200708 Interim Actual V3_2009-10 Base Forecast_2010-(07)Jul-23 - 2010-11 GSN - Allocation Report - 2010-11 Enhancements for 2011-12 Base Forecast_2011-(02)Feb-18 - 2011-12 GSN - Allocation Report - Enhancements - Utilities" xfId="1270"/>
    <cellStyle name="_200708 Interim Actual V3_2009-10 Base Forecast_2010-(07)Jul-23 - 2010-11 GSN - Allocation Report - 2010-11 Enhancements for 2011-12 Base Forecast_2011-(02)Feb-18 - 2011-12 GSN - Allocation Report - Enhancements 2" xfId="1271"/>
    <cellStyle name="_200708 Interim Actual V3_2009-10 Base Forecast_2010-(07)Jul-23 - 2010-11 GSN - Allocation Report - 2010-11 Enhancements for 2011-12 Base Forecast_2011-(02)Feb-22 - 2011-12 GSN - Allocation Report - Enhancements 2" xfId="1272"/>
    <cellStyle name="_200708 Interim Actual V3_2009-10 Base Forecast_2010-(07)Jul-23 - 2010-11 GSN - Allocation Report - 2010-11 Enhancements for 2011-12 Base Forecast_2011-(02)Feb-24 - 2011-12 GSN - Allocation Report - Enhancements - Update CapInterest" xfId="1273"/>
    <cellStyle name="_200708 Interim Actual V3_2009-10 Base Forecast_2010-(07)Jul-23 - 2010-11 GSN - Allocation Report - 2010-11 Enhancements for 2011-12 Base Forecast_2011-(02)Feb-24 - 2011-12 GSN - Allocation Report - Enhancements 2 - Update CapInterest" xfId="1274"/>
    <cellStyle name="_200708 Interim Actual V3_2009-10 Base Forecast_2010-(07)Jul-23 - 2010-11 GSN - Allocation Report - 2010-11 Enhancements for 2011-12 Base Forecast_2011-(03)Mar-10 - 2011-12 GSN - Allocation Report - Base Forecast Reconciliation - Update 72RE" xfId="1275"/>
    <cellStyle name="_200708 Interim Actual V3_2009-10 Base Forecast_2010-(07)Jul-23 - 2010-11 GSN - Allocation Report - 2010-11 Enhancements for 2011-12 Base Forecast_2011-(03)Mar-14 - 2011-12 GSN - Allocation Report - Enhancements - Update 72REt" xfId="1276"/>
    <cellStyle name="_200708 Interim Actual V3_2009-10 Base Forecast_2010-(07)Jul-23 - 2010-11 GSN - Allocation Report - 2010-11 Enhancements for 2011-12 Base Forecast_2011-(03)Mar-15 - 2011-12 GSN - Allocation Report - Enhancements 2 - Update 72RE" xfId="1277"/>
    <cellStyle name="_200708 Interim Actual V3_2009-10 Base Forecast_2010-(07)Jul-23 - 2010-11 GSN - Allocation Report - 2010-11 Enhancements for 2011-12 Base Forecast_2011-(03)Mar-24 - 2011-12 GSN - Allocation Report - Enhancements - Update RECAPP" xfId="1278"/>
    <cellStyle name="_200708 Interim Actual V3_2009-10 Base Forecast_2010-(07)Jul-23 - 2010-11 GSN - Allocation Report - 2010-11 Enhancements for 2011-12 Base Forecast_2011-(06)Jun-10 - 2012-13 GSN - Allocation Report - Test" xfId="1279"/>
    <cellStyle name="_200708 Interim Actual V3_2009-10 Base Forecast_2010-(07)Jul-23 - 2010-11 GSN - Allocation Report - 2010-11 Enhancements for 2011-12 Base Forecast_2011-(09)Sep-23 - 2011-12 GSN - Allocation Report - Enhancements - Update RECAPP" xfId="1280"/>
    <cellStyle name="_200708 Interim Actual V3_2009-10 Base Forecast_2010-(07)Jul-23 - 2010-11 GSN - Allocation Report - 2010-11 Enhancements for 2011-12 Base Forecast_2011-(11)Nov-23 - 2011-12 GSN - Allocation Report - 2012-13 Base" xfId="1281"/>
    <cellStyle name="_200708 Interim Actual V3_2009-10 Base Forecast_2010-(07)Jul-23 - 2010-11 GSN - Allocation Report - 2010-11 Enhancements for 2011-12 Base Forecast_2011-(12)Dec-19 - 2011-12 GSN - Allocation Report - 2012-13 Base with PDT" xfId="1282"/>
    <cellStyle name="_200708 Interim Actual V3_2009-10 Base Forecast_2010-(07)Jul-23 - 2010-11 GSN - Allocation Report - 2010-11 Enhancements for 2011-12 Base Forecast_2012-(01)Jan-17 - 2011-12 GSN - Allocation Report - 2012-13 Projected Base" xfId="1283"/>
    <cellStyle name="_200708 Interim Actual V3_2009-10 Base Forecast_2010-(07)Jul-23 - 2010-11 GSN - Allocation Report - 2010-11 Enhancements for 2011-12 Base Forecast_2012-01-16 - 2012-13 GSN - Allocation Report - Base Forecast Reconciliation" xfId="1284"/>
    <cellStyle name="_200708 Interim Actual V3_2009-10 Base Forecast_2010-(07)Jul-23 - 2010-11 GSN - Allocation Report - 2010-11 Enhancements for 2011-12 Base Forecast_2012-01-26 - 2012-13 GSN - Allocation Report - Base + Approved - 71RE" xfId="1285"/>
    <cellStyle name="_200708 Interim Actual V3_2009-10 Base Forecast_2010-(07)Jul-23 - 2010-11 GSN - Allocation Report - 2010-11 Enhancements for 2011-12 Base Forecast_2012-01-27 - 2012-13 GSN - Allocation Report - Base + Approved + New - 71RE" xfId="1286"/>
    <cellStyle name="_200708 Interim Actual V3_2009-10 Base Forecast_2010-(07)Jul-23 - 2010-11 GSN - Allocation Report - 2010-11 Enhancements for 2011-12 Base Forecast_2012-01-31 - 2012-13 GSN - Allocation Report - Base + Approved - 71RE FNMI Update" xfId="1287"/>
    <cellStyle name="_200708 Interim Actual V3_2009-10 Base Forecast_2010-(07)Jul-23 - 2010-11 GSN - Allocation Report - 2010-11 Enhancements for 2011-12 Base Forecast_2012-01-31 - 2012-13 GSN - Allocation Report - Base + Approved + New - 71RE" xfId="1288"/>
    <cellStyle name="_200708 Interim Actual V3_2009-10 Base Forecast_2010-(07)Jul-23 - 2010-11 GSN - Allocation Report - 2010-11 Enhancements for 2011-12 Base Forecast_2012-02-01 - 2012-13 GSN - Allocation Report - Base Forecast Reconciliation - 71RE Update SpecEd &amp; Trans" xfId="1289"/>
    <cellStyle name="_200708 Interim Actual V3_2009-10 Base Forecast_2010-(07)Jul-23 - 2010-11 GSN - Allocation Report - 2010-11 Enhancements for 2011-12 Base Forecast_2012-02-02 - 2012-13 GSN - Allocation Report - Base + Approved - 71RE Update SpecEd &amp; Trans" xfId="1290"/>
    <cellStyle name="_200708 Interim Actual V3_2009-10 Base Forecast_2010-(07)Jul-23 - 2010-11 GSN - Allocation Report - 2010-11 Enhancements for 2011-12 Base Forecast_2012-02-02 - 2012-13 GSN - Allocation Report - Base + Approved + New - 71RE Update CapInt" xfId="1291"/>
    <cellStyle name="_200708 Interim Actual V3_2009-10 Base Forecast_2010-(07)Jul-23 - 2010-11 GSN - Allocation Report - 2010-11 Enhancements for 2011-12 Base Forecast_2012-02-03 - 2012-13 GSN - Allocation Report - Base + Approved + New - 71RE Update SS Savings" xfId="1292"/>
    <cellStyle name="_200708 Interim Actual V3_2009-10 Base Forecast_2010-(07)Jul-23 - 2010-11 GSN - Allocation Report - 2010-11 Enhancements for 2011-12 Base Forecast_2012-02-06 - 2012-13 GSN - Allocation Report - Base Forecast Reconciliation - 71RE EXTERNAL" xfId="1293"/>
    <cellStyle name="_200708 Interim Actual V3_2009-10 Base Forecast_2010-(07)Jul-23 - 2010-11 GSN - Allocation Report - 2010-11 Enhancements for 2011-12 Base Forecast_2012-02-07- 2012-13 GSN - Allocation Report - Base + Approved + New - 71RE" xfId="1294"/>
    <cellStyle name="_200708 Interim Actual V3_2009-10 Base Forecast_2010-(07)Jul-23 - 2010-11 GSN - Allocation Report - 2010-11 Enhancements for 2011-12 Base Forecast_2012-02-10- 2012-13 GSN - Allocation Report - Base + Approved + New - 71RE EXTERNAL" xfId="1295"/>
    <cellStyle name="_200708 Interim Actual V3_2009-10 Base Forecast_2010-(07)Jul-23 - 2010-11 GSN - Allocation Report - 2010-11 Enhancements for 2011-12 Base Forecast_2012-02-15- 2012-13 GSN - Allocation Report - Base + Approved + New - 71RE EXTERNAL" xfId="1296"/>
    <cellStyle name="_200708 Interim Actual V3_2009-10 Base Forecast_2010-(07)Jul-23 - 2010-11 GSN - Allocation Report - 2010-11 Enhancements for 2011-12 Base Forecast_2012-02-17- 2012-13 GSN - Allocation Report - Base + Approved + New - 71RE EXTERNAL HNA-Prediction" xfId="1297"/>
    <cellStyle name="_200708 Interim Actual V3_2009-10 Base Forecast_2010-(07)Jul-23 - 2010-11 GSN - Allocation Report - 2010-11 Enhancements for 2011-12 Base Forecast_2012-02-21- 2012-13 GSN - Allocation Report - Base + Approved + New - 71RE EXTERNAL Non-Union Savings" xfId="1298"/>
    <cellStyle name="_200708 Interim Actual V3_2009-10 Base Forecast_2010-(07)Jul-23 - 2010-11 GSN - Allocation Report - 2010-11 Enhancements for 2011-12 Base Forecast_2012-02-22 - 2012-13 GSN - Allocation Report - Base + Approved + New - 71RE EXTERNAL ESL-CUS" xfId="1299"/>
    <cellStyle name="_200708 Interim Actual V3_2009-10 Base Forecast_2010-(07)Jul-23 - 2010-11 GSN - Allocation Report - 2010-11 Enhancements for 2011-12 Base Forecast_2012-02-23 - 2012-13 GSN - Allocation Report - EXTERNAL 71RE - 3 - Base + Approved + New" xfId="1300"/>
    <cellStyle name="_200708 Interim Actual V3_2009-10 Base Forecast_2010-(07)Jul-23 - 2010-11 GSN - Allocation Report - 2010-11 Enhancements for 2011-12 Base Forecast_2012-03-02 - 2012-13 GSN - Allocation Report - EXTERNAL 72RE - 1 - Base Forecast Reconciliation" xfId="1301"/>
    <cellStyle name="_200708 Interim Actual V3_2009-10 Base Forecast_2010-(07)Jul-23 - 2010-11 GSN - Allocation Report - 2010-11 Enhancements for 2011-12 Base Forecast_2012-03-16 - 2012-13 GSN - Allocation Report - EXTERNAL 72RE - 3 - Base + Approved + New" xfId="1302"/>
    <cellStyle name="_200708 Interim Actual V3_2009-10 Base Forecast_2010-(07)Jul-23 - 2010-11 GSN - Allocation Report - 2010-11 Enhancements for 2011-12 Base Forecast_2012-03-29 - 2012-13 GSN - Allocation Report - EXTERNAL 72RE - French 1%" xfId="1303"/>
    <cellStyle name="_200708 Interim Actual V3_2009-10 Base Forecast_2010-(07)Jul-23 - 2010-11 GSN - Allocation Report - 2010-11 Enhancements for 2011-12 Base Forecast_2012-04-03 - 2012-13 GSN - Allocation Report - EXTERNAL 72RE - 1% Teacher Salary" xfId="1304"/>
    <cellStyle name="_200708 Interim Actual V3_2009-10 Base Forecast_2010-(07)Jul-23 - 2010-11 GSN - Allocation Report - 2010-11 Enhancements for 2011-12 Base Forecast_2012-04-03 - 2012-13 GSN - Allocation Report - EXTERNAL 72RE - Benefits Multi-Year" xfId="1305"/>
    <cellStyle name="_200708 Interim Actual V3_2009-10 Base Forecast_2010-(07)Jul-23 - 2010-11 GSN - Allocation Report - 2010-11 Enhancements for 2011-12 Base Forecast_2012-05-04 - 2012-13 GSN - Allocation Report - EXTERNAL 72RE - 02B - Base + Approved + New" xfId="1306"/>
    <cellStyle name="_200708 Interim Actual V3_2009-10 Base Forecast_2010-(07)Jul-23 - 2010-11 GSN - Allocation Report - 2010-11 Enhancements for 2011-12 Base Forecast_2012-05-16 - 2012-13 GSN - Allocation Report - INTERNAL 72RE - 02B - Base + Approved + New" xfId="1307"/>
    <cellStyle name="_200708 Interim Actual V3_2009-10 Base Forecast_2010-(07)Jul-23 - 2010-11 GSN - Allocation Report - 2010-11 Enhancements for 2011-12 Base Forecast_2012-06-15 - 2012-13 GSN - Allocation Report - EXTERNAL 72RE - 03B - Final GSN Starting Point" xfId="1308"/>
    <cellStyle name="_200708 Interim Actual V3_2009-10 Base Forecast_2010-(07)Jul-23 - 2010-11 GSN - Allocation Report - 2010-11 Enhancements for 2011-12 Base Forecast_2012-06-15 - 2012-13 GSN - Allocation Report - INTERNAL 72RE - 03B - Final GSN Starting Point" xfId="1309"/>
    <cellStyle name="_200708 Interim Actual V3_2009-10 Base Forecast_2010-(07)Jul-23 - 2010-11 GSN - Allocation Report - 2010-11 Enhancements for 2011-12 Base Forecast_2012-07-24 - 2012-13 GSN - Allocation Report - INTERNAL 72RE - 04 - OECTA" xfId="1310"/>
    <cellStyle name="_200708 Interim Actual V3_2009-10 Base Forecast_2010-(07)Jul-23 - 2010-11 GSN - Allocation Report - 2010-11 Enhancements for 2011-12 Base Forecast_2012-07-25 - 2012-13 GSN - Allocation Report - INTERNAL 72RE - 04 - OECTA v2" xfId="1311"/>
    <cellStyle name="_200708 Interim Actual V3_2009-10 Base Forecast_2010-(07)Jul-23 - 2010-11 GSN - Allocation Report - 2010-11 Enhancements for 2011-12 Base Forecast_APPROVED" xfId="1312"/>
    <cellStyle name="_200708 Interim Actual V3_2009-10 Base Forecast_2010-(07)Jul-23 - 2010-11 GSN - Allocation Report - 2010-11 Enhancements for 2011-12 Base Forecast_APPROVEDTEST" xfId="1313"/>
    <cellStyle name="_200708 Interim Actual V3_2009-10 Base Forecast_2010-(07)Jul-23 - 2010-11 GSN - Allocation Report - 2010-11 Enhancements for 2011-12 Base Forecast_BASE" xfId="1314"/>
    <cellStyle name="_200708 Interim Actual V3_2009-10 Base Forecast_2010-(07)Jul-23 - 2010-11 GSN - Allocation Report - 2010-11 Enhancements for 2011-12 Base Forecast_ENH" xfId="1315"/>
    <cellStyle name="_200708 Interim Actual V3_2009-10 Base Forecast_2010-(07)Jul-23 - 2010-11 GSN - Allocation Report - 2010-11 Enhancements for 2011-12 Base Forecast_G48CS25 Df" xfId="1316"/>
    <cellStyle name="_200708 Interim Actual V3_2009-10 Base Forecast_2010-(07)Jul-23 - 2010-11 GSN - Allocation Report - 2010-11 Enhancements for 2011-12 Base Forecast_Reconcile Base" xfId="1317"/>
    <cellStyle name="_200708 Interim Actual V3_2009-10 Base Forecast_2010-(07)Jul-23 - 2010-11 GSN - Allocation Report - 2010-11 Enhancements for 2011-12 Base Forecast_RECONCILIATION" xfId="1318"/>
    <cellStyle name="_200708 Interim Actual V3_2009-10 Base Forecast_2010-(07)Jul-23 - 2010-11 GSN - Allocation Report - 2010-11 Enhancements for 2011-12 Base Forecast_SAF Df" xfId="1319"/>
    <cellStyle name="_200708 Interim Actual V3_2009-10 Base Forecast_2010-(07)Jul-23 - 2010-11 GSN - Allocation Report - 2010-11 Enhancements for 2011-12 Base Forecast_Sheet1" xfId="1320"/>
    <cellStyle name="_200708 Interim Actual V3_2009-10 Base Forecast_2010-(07)Jul-23 - 2010-11 GSN - Allocation Report - 2010-11 Enhancements for 2011-12 Base Forecast_SUMMARY" xfId="1321"/>
    <cellStyle name="_200708 Interim Actual V3_2009-10 Base Forecast_2010-(07)Jul-23 - 2010-11 GSN - Allocation Report - 2010-11 Enhancements for 2011-12 Base Forecast_Unallocated" xfId="1322"/>
    <cellStyle name="_200708 Interim Actual V3_2009-10 Base Forecast_2011-(01)Jan-17 - 2011-12 GSN - Allocation Report - Base Forecast Reconciliation" xfId="1323"/>
    <cellStyle name="_200708 Interim Actual V3_2009-10 Base Forecast_2011-(01)Jan-19 - 2011-12 GSN - Allocation Report - Base Forecast Reconciliation" xfId="1324"/>
    <cellStyle name="_200708 Interim Actual V3_2009-10 Base Forecast_2011-(01)Jan-21 - 2011-12 GSN - Allocation Report - Base Forecast Reconciliation RECOVERED" xfId="1325"/>
    <cellStyle name="_200708 Interim Actual V3_2009-10 Base Forecast_2011-(01)Jan-21 - 2011-12 GSN - Special Education Funding" xfId="1326"/>
    <cellStyle name="_200708 Interim Actual V3_2009-10 Base Forecast_2011-(01)Jan-23 - 2011-12 GSN - Allocation Report - Base Forecast Reconciliation RECOVERED" xfId="1327"/>
    <cellStyle name="_200708 Interim Actual V3_2009-10 Base Forecast_2011-(01)Jan-23 - 2011-12 GSN - Allocation Report - Enhancements" xfId="1328"/>
    <cellStyle name="_200708 Interim Actual V3_2009-10 Base Forecast_2011-(01)Jan-25 - 2011-12 GSN - Allocation Report - Enhancements" xfId="1329"/>
    <cellStyle name="_200708 Interim Actual V3_2009-10 Base Forecast_2011-(01)Jan-25 - 2011-12 GSN - Allocation Report - Enhancements v2" xfId="1330"/>
    <cellStyle name="_200708 Interim Actual V3_2009-10 Base Forecast_2011-(01)Jan-26 - 2011-12 GSN - Allocation Report - Enhancements - Update SpecEd" xfId="1331"/>
    <cellStyle name="_200708 Interim Actual V3_2009-10 Base Forecast_2011-(01)Jan-26 - 2011-12 GSN - Special Education Funding" xfId="1332"/>
    <cellStyle name="_200708 Interim Actual V3_2009-10 Base Forecast_2011-(01)Jan-27 - 2011-12 GSN - Allocation Report - Base Forecast Reconciliation - Update DSA Phase-Out" xfId="1333"/>
    <cellStyle name="_200708 Interim Actual V3_2009-10 Base Forecast_2011-(01)Jan-27 - 2011-12 GSN - Allocation Report - Impact of Internal Forecast" xfId="1334"/>
    <cellStyle name="_200708 Interim Actual V3_2009-10 Base Forecast_2011-(01)Jan-27 - 2011-12 GSN - Summary of Spec Ed Funding - EFB vs SEPPB" xfId="1335"/>
    <cellStyle name="_200708 Interim Actual V3_2009-10 Base Forecast_2011-(01)Jan-28 - 2011-12 GSN - Allocation Report - Enhancements - Update SpecEd v2" xfId="1336"/>
    <cellStyle name="_200708 Interim Actual V3_2009-10 Base Forecast_2011-(02)Feb-01- 2011-12 GSN - Special Education Funding - Locked Base Forecast + Approvals - VALUED" xfId="1337"/>
    <cellStyle name="_200708 Interim Actual V3_2009-10 Base Forecast_2011-(02)Feb-14 - 2011-12 GSN Allocation Report VALUED - SSDemo Update" xfId="1338"/>
    <cellStyle name="_200708 Interim Actual V3_2009-10 Base Forecast_2011-(02)Feb-18 - 2011-12 GSN - Allocation Report - Enhancements - Utilities" xfId="1339"/>
    <cellStyle name="_200708 Interim Actual V3_2009-10 Base Forecast_2011-(02)Feb-18 - 2011-12 GSN - Allocation Report - Enhancements 2" xfId="1340"/>
    <cellStyle name="_200708 Interim Actual V3_2009-10 Base Forecast_2011-(02)Feb-22 - 2011-12 GSN - Allocation Report - Enhancements 2" xfId="1341"/>
    <cellStyle name="_200708 Interim Actual V3_2009-10 Base Forecast_2011-(02)Feb-24 - 2011-12 GSN - Allocation Report - Enhancements - Update CapInterest" xfId="1342"/>
    <cellStyle name="_200708 Interim Actual V3_2009-10 Base Forecast_2011-(02)Feb-24 - 2011-12 GSN - Allocation Report - Enhancements 2 - Update CapInterest" xfId="1343"/>
    <cellStyle name="_200708 Interim Actual V3_2009-10 Base Forecast_2011-(03)Mar-10 - 2011-12 GSN - Allocation Report - Base Forecast Reconciliation - Update 72RE" xfId="1344"/>
    <cellStyle name="_200708 Interim Actual V3_2009-10 Base Forecast_2011-(03)Mar-14 - 2011-12 GSN - Allocation Report - Enhancements - Update 72REt" xfId="1345"/>
    <cellStyle name="_200708 Interim Actual V3_2009-10 Base Forecast_2011-(03)Mar-15 - 2011-12 GSN - Allocation Report - Enhancements 2 - Update 72RE" xfId="1346"/>
    <cellStyle name="_200708 Interim Actual V3_2009-10 Base Forecast_2011-(03)Mar-17- 2011-12 GSN - Special Education Funding - Updated to 72 RE" xfId="1347"/>
    <cellStyle name="_200708 Interim Actual V3_2009-10 Base Forecast_2011-(03)Mar-23- 2011-12 GSN - Special Education Funding - Updated to 72 RE" xfId="1348"/>
    <cellStyle name="_200708 Interim Actual V3_2009-10 Base Forecast_2011-(03)Mar-24 - 2011-12 GSN - Allocation Report - Enhancements - Update RECAPP" xfId="1349"/>
    <cellStyle name="_200708 Interim Actual V3_2009-10 Base Forecast_2011-(06)Jun-10 - 2012-13 GSN - Allocation Report - Test" xfId="1350"/>
    <cellStyle name="_200708 Interim Actual V3_2009-10 Base Forecast_2011-(09)Sep-23 - 2011-12 GSN - Allocation Report - Enhancements - Update RECAPP" xfId="1351"/>
    <cellStyle name="_200708 Interim Actual V3_2009-10 Base Forecast_2011-(11)Nov-23 - 2011-12 GSN - Allocation Report - 2012-13 Base" xfId="1352"/>
    <cellStyle name="_200708 Interim Actual V3_2009-10 Base Forecast_2011-(12)Dec-19 - 2011-12 GSN - Allocation Report - 2012-13 Base with PDT" xfId="1353"/>
    <cellStyle name="_200708 Interim Actual V3_2009-10 Base Forecast_2012-(01)Jan-17 - 2011-12 GSN - Allocation Report - 2012-13 Projected Base" xfId="1354"/>
    <cellStyle name="_200708 Interim Actual V3_2009-10 Base Forecast_2012-01-16 - 2012-13 GSN - Allocation Report - Base Forecast Reconciliation" xfId="1355"/>
    <cellStyle name="_200708 Interim Actual V3_2009-10 Base Forecast_2012-01-19- 2012-13 GSN - Special Education Funding - 70 RE" xfId="1356"/>
    <cellStyle name="_200708 Interim Actual V3_2009-10 Base Forecast_2012-01-24 - 2012-13 GSN - Special Education Funding - 70 RE" xfId="1357"/>
    <cellStyle name="_200708 Interim Actual V3_2009-10 Base Forecast_2012-01-26 - 2012-13 GSN - Allocation Report - Base + Approved - 71RE" xfId="1358"/>
    <cellStyle name="_200708 Interim Actual V3_2009-10 Base Forecast_2012-01-27 - 2012-13 GSN - Allocation Report - Base + Approved + New - 71RE" xfId="1359"/>
    <cellStyle name="_200708 Interim Actual V3_2009-10 Base Forecast_2012-01-31 - 2012-13 GSN - Allocation Report - Base + Approved - 71RE FNMI Update" xfId="1360"/>
    <cellStyle name="_200708 Interim Actual V3_2009-10 Base Forecast_2012-01-31 - 2012-13 GSN - Allocation Report - Base + Approved + New - 71RE" xfId="1361"/>
    <cellStyle name="_200708 Interim Actual V3_2009-10 Base Forecast_2012-02-01 - 2012-13 GSN - Allocation Report - Base Forecast Reconciliation - 71RE Update SpecEd &amp; Trans" xfId="1362"/>
    <cellStyle name="_200708 Interim Actual V3_2009-10 Base Forecast_2012-02-02 - 2012-13 GSN - Allocation Report - Base + Approved - 71RE Update SpecEd &amp; Trans" xfId="1363"/>
    <cellStyle name="_200708 Interim Actual V3_2009-10 Base Forecast_2012-02-02 - 2012-13 GSN - Allocation Report - Base + Approved + New - 71RE Update CapInt" xfId="1364"/>
    <cellStyle name="_200708 Interim Actual V3_2009-10 Base Forecast_2012-02-03 - 2012-13 GSN - Allocation Report - Base + Approved + New - 71RE Update SS Savings" xfId="1365"/>
    <cellStyle name="_200708 Interim Actual V3_2009-10 Base Forecast_2012-02-06 - 2012-13 GSN - Allocation Report - Base Forecast Reconciliation - 71RE EXTERNAL" xfId="1366"/>
    <cellStyle name="_200708 Interim Actual V3_2009-10 Base Forecast_2012-02-07- 2012-13 GSN - Allocation Report - Base + Approved + New - 71RE" xfId="1367"/>
    <cellStyle name="_200708 Interim Actual V3_2009-10 Base Forecast_2012-02-10- 2012-13 GSN - Allocation Report - Base + Approved + New - 71RE EXTERNAL" xfId="1368"/>
    <cellStyle name="_200708 Interim Actual V3_2009-10 Base Forecast_2012-02-15- 2012-13 GSN - Allocation Report - Base + Approved + New - 71RE EXTERNAL" xfId="1369"/>
    <cellStyle name="_200708 Interim Actual V3_2009-10 Base Forecast_2012-02-17- 2012-13 GSN - Allocation Report - Base + Approved + New - 71RE EXTERNAL HNA-Prediction" xfId="1370"/>
    <cellStyle name="_200708 Interim Actual V3_2009-10 Base Forecast_2012-02-21- 2012-13 GSN - Allocation Report - Base + Approved + New - 71RE EXTERNAL Non-Union Savings" xfId="1371"/>
    <cellStyle name="_200708 Interim Actual V3_2009-10 Base Forecast_2012-02-22 - 2012-13 GSN - Allocation Report - Base + Approved + New - 71RE EXTERNAL ESL-CUS" xfId="1372"/>
    <cellStyle name="_200708 Interim Actual V3_2009-10 Base Forecast_2012-02-23 - 2012-13 GSN - Allocation Report - EXTERNAL 71RE - 3 - Base + Approved + New" xfId="1373"/>
    <cellStyle name="_200708 Interim Actual V3_2009-10 Base Forecast_2012-03-02 - 2012-13 GSN - Allocation Report - EXTERNAL 72RE - 1 - Base Forecast Reconciliation" xfId="1374"/>
    <cellStyle name="_200708 Interim Actual V3_2009-10 Base Forecast_2012-03-16 - 2012-13 GSN - Allocation Report - EXTERNAL 72RE - 3 - Base + Approved + New" xfId="1375"/>
    <cellStyle name="_200708 Interim Actual V3_2009-10 Base Forecast_2012-03-29 - 2012-13 GSN - Allocation Report - EXTERNAL 72RE - French 1%" xfId="1376"/>
    <cellStyle name="_200708 Interim Actual V3_2009-10 Base Forecast_2012-04-03 - 2012-13 GSN - Allocation Report - EXTERNAL 72RE - 1% Teacher Salary" xfId="1377"/>
    <cellStyle name="_200708 Interim Actual V3_2009-10 Base Forecast_2012-04-03 - 2012-13 GSN - Allocation Report - EXTERNAL 72RE - Benefits Multi-Year" xfId="1378"/>
    <cellStyle name="_200708 Interim Actual V3_2009-10 Base Forecast_2012-05-04 - 2012-13 GSN - Allocation Report - EXTERNAL 72RE - 02B - Base + Approved + New" xfId="1379"/>
    <cellStyle name="_200708 Interim Actual V3_2009-10 Base Forecast_2012-05-16 - 2012-13 GSN - Allocation Report - INTERNAL 72RE - 02B - Base + Approved + New" xfId="1380"/>
    <cellStyle name="_200708 Interim Actual V3_2009-10 Base Forecast_2012-06-15 - 2012-13 GSN - Allocation Report - EXTERNAL 72RE - 03B - Final GSN Starting Point" xfId="1381"/>
    <cellStyle name="_200708 Interim Actual V3_2009-10 Base Forecast_2012-06-15 - 2012-13 GSN - Allocation Report - INTERNAL 72RE - 03B - Final GSN Starting Point" xfId="1382"/>
    <cellStyle name="_200708 Interim Actual V3_2009-10 Base Forecast_2012-07-24 - 2012-13 GSN - Allocation Report - INTERNAL 72RE - 04 - OECTA" xfId="1383"/>
    <cellStyle name="_200708 Interim Actual V3_2009-10 Base Forecast_2012-07-25 - 2012-13 GSN - Allocation Report - INTERNAL 72RE - 04 - OECTA v2" xfId="1384"/>
    <cellStyle name="_200708 Interim Actual V3_2009-10 Base Forecast_4 Yr Outlook 2012-13 GSN - Master File v2" xfId="1385"/>
    <cellStyle name="_200708 Interim Actual V3_2009-10 Base Forecast_4 Yr Outlook 2012-13 GSN - Master File v2 2" xfId="1386"/>
    <cellStyle name="_200708 Interim Actual V3_2009-10 Base Forecast_APPROVED" xfId="1387"/>
    <cellStyle name="_200708 Interim Actual V3_2009-10 Base Forecast_APPROVEDTEST" xfId="1388"/>
    <cellStyle name="_200708 Interim Actual V3_2009-10 Base Forecast_BASE" xfId="1389"/>
    <cellStyle name="_200708 Interim Actual V3_2009-10 Base Forecast_BBB" xfId="1390"/>
    <cellStyle name="_200708 Interim Actual V3_2009-10 Base Forecast_BBB Report" xfId="1391"/>
    <cellStyle name="_200708 Interim Actual V3_2009-10 Base Forecast_Book5" xfId="1392"/>
    <cellStyle name="_200708 Interim Actual V3_2009-10 Base Forecast_Copy of 4 Yr Outlook 2011-12 GSN - Master File v11" xfId="1393"/>
    <cellStyle name="_200708 Interim Actual V3_2009-10 Base Forecast_Copy of 4 Yr Outlook 2011-12 GSN - Master File v11 2" xfId="1394"/>
    <cellStyle name="_200708 Interim Actual V3_2009-10 Base Forecast_ENH" xfId="1395"/>
    <cellStyle name="_200708 Interim Actual V3_2009-10 Base Forecast_G48CS25 Df" xfId="1396"/>
    <cellStyle name="_200708 Interim Actual V3_2009-10 Base Forecast_HNA" xfId="1397"/>
    <cellStyle name="_200708 Interim Actual V3_2009-10 Base Forecast_HoldHarmless" xfId="1398"/>
    <cellStyle name="_200708 Interim Actual V3_2009-10 Base Forecast_Reconcile Base" xfId="1399"/>
    <cellStyle name="_200708 Interim Actual V3_2009-10 Base Forecast_RECONCILIATION" xfId="1400"/>
    <cellStyle name="_200708 Interim Actual V3_2009-10 Base Forecast_SAF Df" xfId="1401"/>
    <cellStyle name="_200708 Interim Actual V3_2009-10 Base Forecast_Sheet1" xfId="1402"/>
    <cellStyle name="_200708 Interim Actual V3_2009-10 Base Forecast_SUMMARY" xfId="1403"/>
    <cellStyle name="_200708 Interim Actual V3_2009-10 Base Forecast_Unallocated" xfId="1404"/>
    <cellStyle name="_200708 Interim Actual V3_2009-10 Base Forecast_Unallocated 2" xfId="1405"/>
    <cellStyle name="_200708 Interim Actual V3_2009-10 Base Forecast_Unallocated_1" xfId="1406"/>
    <cellStyle name="_200708 Interim Actual V3_2009-10 Base Forecast_Unallocated_ENH" xfId="1407"/>
    <cellStyle name="_200708 Interim Actual V3_200910 RBP - April 8, 2009 -Budget Signoff + MEI Capital + Post Budget Adjustment for Community Use of School" xfId="1408"/>
    <cellStyle name="_200708 Interim Actual V3_200910 RBP - Feb 17 2009" xfId="1409"/>
    <cellStyle name="_200708 Interim Actual V3_200910 RBP - Feb 3 2009" xfId="1410"/>
    <cellStyle name="_200708 Interim Actual V3_200910 RBP - Feb 4 2009" xfId="1411"/>
    <cellStyle name="_200708 Interim Actual V3_200910 RBP - Feb 9 2009" xfId="1412"/>
    <cellStyle name="_200708 Interim Actual V3_200910 RBP - January 27th for Andrew S" xfId="1413"/>
    <cellStyle name="_200708 Interim Actual V3_200910 RBP - January 30th" xfId="1414"/>
    <cellStyle name="_200708 Interim Actual V3_200910 RBP - March 12, 2009 - without updating the SBOG and EPO" xfId="1415"/>
    <cellStyle name="_200708 Interim Actual V3_200910 RBP - March 13, 2009 - without updating the SBOG and EPO including MEI capital" xfId="1416"/>
    <cellStyle name="_200708 Interim Actual V3_200910 RBP - March 27, 2009 - without updating the SBOG and EPO including MEI capital" xfId="1417"/>
    <cellStyle name="_200708 Interim Actual V3_2010-(01)Jan-18 - 2010-11 GSN - Allocation Report - Base Forecast - RevEsts 68 Brds" xfId="1418"/>
    <cellStyle name="_200708 Interim Actual V3_2010-(01)Jan-20 - 2009-10 GSN - Allocation Report - Revised Estimates G48 For 2010-11 Base Forecast" xfId="1419"/>
    <cellStyle name="_200708 Interim Actual V3_2010-(01)Jan-28 - 2010-11 GSN - Allocation Report - Base Forecast - RevEsts 68 Brds v2" xfId="1420"/>
    <cellStyle name="_200708 Interim Actual V3_2010-(02)Feb-01 - 2009-10 GSN - Allocation Report - Revised Estimates G48 For 2010-11 Base Forecast" xfId="1421"/>
    <cellStyle name="_200708 Interim Actual V3_2010-(02)Feb-01 - 2010-11 GSN - Allocation Report - Base Forecast - RevEsts 68 Brds v2" xfId="1422"/>
    <cellStyle name="_200708 Interim Actual V3_2010-(02)Feb-04 - 2010-11 GSN - Allocation Report - Enhancements - RevEsts 68 Brds v2" xfId="1423"/>
    <cellStyle name="_200708 Interim Actual V3_2010-(02)Feb-05 - 2010-11 GSN - Allocation Report - Base Forecast - RevEsts 68 Brds v2" xfId="1424"/>
    <cellStyle name="_200708 Interim Actual V3_2010-(02)Feb-11 - 2010-11 GSN - Allocation Report - Enhancements v2 - RevEsts 68 Brds" xfId="1425"/>
    <cellStyle name="_200708 Interim Actual V3_2010-(02)Feb-22 - 2010-11 GSN - Allocation Report - Base Forecast - RevEsts 71 Brds FINAL" xfId="1426"/>
    <cellStyle name="_200708 Interim Actual V3_2010-(02)Feb-22 - 2010-11 GSN - Allocation Report - Enhancements - RevEsts 71 Brds" xfId="1427"/>
    <cellStyle name="_200708 Interim Actual V3_2010-(02)Feb-24 - 2010-11 GSN - Allocation Report - Base Forecast - RevEsts 72 Brds FINAL" xfId="1428"/>
    <cellStyle name="_200708 Interim Actual V3_2010-(02)Feb-25 - 2010-11 GSN - Allocation Report - Enhancements - RevEsts 72 Brds FINAL" xfId="1429"/>
    <cellStyle name="_200708 Interim Actual V3_2010-(03)Mar-01 - 2010-11 Base Forecast Reconciliation with Alloc Report" xfId="1430"/>
    <cellStyle name="_200708 Interim Actual V3_2010-(03)Mar-01 - 2010-11 GSN - Allocation Report - Enhancements - RevEsts 72 Brds FINAL" xfId="1431"/>
    <cellStyle name="_200708 Interim Actual V3_2010-(03)Mar-02 - 2010-11 GSN - Allocation Report - Enhancements - RevEsts 72 Brds FINAL HNA UPDATE" xfId="1432"/>
    <cellStyle name="_200708 Interim Actual V3_2010-(03)Mar-02 - 2010-11 GSN - Allocation Report - Enhancements - RevEsts 72 Brds FINAL HNA UPDATE v2" xfId="1433"/>
    <cellStyle name="_200708 Interim Actual V3_2010-(03)Mar-04 - 2010-11 GSN - Allocation Report - Enhancements - RevEsts 72 Brds FINAL SIP Update" xfId="1434"/>
    <cellStyle name="_200708 Interim Actual V3_2010-(03)Mar-08 - 2010-11 GSN - Allocation Report - Enhancements - RevEsts 72 Brds FINAL NTIP Update" xfId="1435"/>
    <cellStyle name="_200708 Interim Actual V3_2010-(03)Mar-18 - 2010-11 GSN - Allocation Report - Enhancements - RevEsts 72 Brds FINAL TopUp &amp; SSL Update" xfId="1436"/>
    <cellStyle name="_200708 Interim Actual V3_2010-(03)Mar-18 - 2010-11 GSN - Allocation Report - Enhancements - RevEsts 72 Brds FINAL TopUp Update" xfId="1437"/>
    <cellStyle name="_200708 Interim Actual V3_2010-(03)Mar-24 - 2010-11 GSN - Allocation Report - All Runs FINAL GSN" xfId="1438"/>
    <cellStyle name="_200708 Interim Actual V3_2010-(06)Jun-22 - 2011-12 GSN - Allocation Report - In Development" xfId="1439"/>
    <cellStyle name="_200708 Interim Actual V3_2010-(07)Jul-14 - 2011-12 GSN - Allocation Report - In Development" xfId="1440"/>
    <cellStyle name="_200708 Interim Actual V3_2010-(07)Jul-23 - 2010-11 GSN - Allocation Report - 2010-11 Enhancements for 2011-12 Base Forecast" xfId="1441"/>
    <cellStyle name="_200708 Interim Actual V3_2010-(08)Aug-30 - 2011-12 GSN - Allocation Report - for Presentation" xfId="1442"/>
    <cellStyle name="_200708 Interim Actual V3_2010-(08)Aug-31 - 2011-12 GSN - Allocation Report - Base Forecast 69 Estimates" xfId="1443"/>
    <cellStyle name="_200708 Interim Actual V3_2010-(09)Sep-02 - 2011-12 GSN - Allocation Report - Base Forecast 69 Estimates - 1% Scenario" xfId="1444"/>
    <cellStyle name="_200708 Interim Actual V3_2010-(09)Sep-02 - 2011-12 GSN - Allocation Report - Base Forecast 69 Estimates - Secondary Class Size" xfId="1445"/>
    <cellStyle name="_200708 Interim Actual V3_2010-(09)Sep-07 - 2011-12 GSN - Allocation Report - Base Forecast 72 Estimates - Benefits Rollback" xfId="1446"/>
    <cellStyle name="_200708 Interim Actual V3_2010-(09)Sep-08 - 2011-12 GSN - Allocation Report - Base Forecast 72 Estimates - Salary Matrix" xfId="1447"/>
    <cellStyle name="_200708 Interim Actual V3_2010-(10)Oct-01 - 2011-12 GSN - Allocation Report - Base Forecast 72 Estimates - LF3 1% ALL" xfId="1448"/>
    <cellStyle name="_200708 Interim Actual V3_2010-(11)Nov-16 - 2011-12 GSN - Allocation Report - Base Forecast 72 Estimates - 2% School Ops" xfId="1449"/>
    <cellStyle name="_200708 Interim Actual V3_2010-(11)Nov-29 - 2011-12 GSN - Allocation Report - OMERS" xfId="1450"/>
    <cellStyle name="_200708 Interim Actual V3_2010-(12)Dec-10 - 2011-12 GSN - Allocation Report - Base Forecast Reconciliation" xfId="1451"/>
    <cellStyle name="_200708 Interim Actual V3_2010-11 GSN - SEG" xfId="1452"/>
    <cellStyle name="_200708 Interim Actual V3_2011-(01)Jan-17 - 2011-12 GSN - Allocation Report - Base Forecast Reconciliation" xfId="1453"/>
    <cellStyle name="_200708 Interim Actual V3_2011-(01)Jan-19 - 2011-12 GSN - Allocation Report - Base Forecast Reconciliation" xfId="1454"/>
    <cellStyle name="_200708 Interim Actual V3_2011-(01)Jan-21 - 2011-12 GSN - Allocation Report - Base Forecast Reconciliation RECOVERED" xfId="1455"/>
    <cellStyle name="_200708 Interim Actual V3_2011-(01)Jan-23 - 2011-12 GSN - Allocation Report - Base Forecast Reconciliation RECOVERED" xfId="1456"/>
    <cellStyle name="_200708 Interim Actual V3_2011-(01)Jan-23 - 2011-12 GSN - Allocation Report - Enhancements" xfId="1457"/>
    <cellStyle name="_200708 Interim Actual V3_2011-(01)Jan-25 - 2011-12 GSN - Allocation Report - Enhancements" xfId="1458"/>
    <cellStyle name="_200708 Interim Actual V3_2011-(01)Jan-25 - 2011-12 GSN - Allocation Report - Enhancements v2" xfId="1459"/>
    <cellStyle name="_200708 Interim Actual V3_2011-(01)Jan-26 - 2011-12 GSN - Allocation Report - Enhancements - Update SpecEd" xfId="1460"/>
    <cellStyle name="_200708 Interim Actual V3_2011-(01)Jan-27 - 2011-12 GSN - Allocation Report - Base Forecast Reconciliation - Update DSA Phase-Out" xfId="1461"/>
    <cellStyle name="_200708 Interim Actual V3_2011-(01)Jan-27 - 2011-12 GSN - Allocation Report - Impact of Internal Forecast" xfId="1462"/>
    <cellStyle name="_200708 Interim Actual V3_2011-(01)Jan-27 - 2011-12 GSN - Summary of Spec Ed Funding - EFB vs SEPPB" xfId="1463"/>
    <cellStyle name="_200708 Interim Actual V3_2011-(01)Jan-28 - 2011-12 GSN - Allocation Report - Enhancements - Update SpecEd v2" xfId="1464"/>
    <cellStyle name="_200708 Interim Actual V3_2011-(02)Feb-01- 2011-12 GSN - Special Education Funding - Locked Base Forecast + Approvals - VALUED" xfId="1465"/>
    <cellStyle name="_200708 Interim Actual V3_2011-(02)Feb-14 - 2011-12 GSN Allocation Report VALUED - SSDemo Update" xfId="1466"/>
    <cellStyle name="_200708 Interim Actual V3_2011-(02)Feb-18 - 2011-12 GSN - Allocation Report - Enhancements - Utilities" xfId="1467"/>
    <cellStyle name="_200708 Interim Actual V3_2011-(02)Feb-18 - 2011-12 GSN - Allocation Report - Enhancements 2" xfId="1468"/>
    <cellStyle name="_200708 Interim Actual V3_2011-(02)Feb-22 - 2011-12 GSN - Allocation Report - Enhancements 2" xfId="1469"/>
    <cellStyle name="_200708 Interim Actual V3_2011-(02)Feb-24 - 2011-12 GSN - Allocation Report - Enhancements - Update CapInterest" xfId="1470"/>
    <cellStyle name="_200708 Interim Actual V3_2011-(02)Feb-24 - 2011-12 GSN - Allocation Report - Enhancements 2 - Update CapInterest" xfId="1471"/>
    <cellStyle name="_200708 Interim Actual V3_2011-(03)Mar-10 - 2011-12 GSN - Allocation Report - Base Forecast Reconciliation - Update 72RE" xfId="1472"/>
    <cellStyle name="_200708 Interim Actual V3_2011-(03)Mar-14 - 2011-12 GSN - Allocation Report - Enhancements - Update 72REt" xfId="1473"/>
    <cellStyle name="_200708 Interim Actual V3_2011-(03)Mar-15 - 2011-12 GSN - Allocation Report - Enhancements 2 - Update 72RE" xfId="1474"/>
    <cellStyle name="_200708 Interim Actual V3_2011-(03)Mar-23- 2011-12 GSN - Special Education Funding - Updated to 72 RE" xfId="1475"/>
    <cellStyle name="_200708 Interim Actual V3_2011-(03)Mar-24 - 2011-12 GSN - Allocation Report - Enhancements - Update RECAPP" xfId="1476"/>
    <cellStyle name="_200708 Interim Actual V3_2011-(05)May-20 - 2010-11 GSN - Allocation Report - 2010-11 Enhancements for 2011-12 Base Forecast" xfId="1477"/>
    <cellStyle name="_200708 Interim Actual V3_2011-(05)May-20 - 2010-11 GSN - Allocation Report - 2010-11 Enhancements for 2011-12 Base Forecast (version 1)" xfId="1478"/>
    <cellStyle name="_200708 Interim Actual V3_2011-(06)Jun-10 - 2012-13 GSN - Allocation Report - Test" xfId="1479"/>
    <cellStyle name="_200708 Interim Actual V3_2011-(06)June-14 - 2010-11 GSN - Allocation Report - 2010-11 Enhancements for 2011-12 Base Forecast" xfId="1480"/>
    <cellStyle name="_200708 Interim Actual V3_2011-(09)Sep-23 - 2011-12 GSN - Allocation Report - Enhancements - Update RECAPP" xfId="1481"/>
    <cellStyle name="_200708 Interim Actual V3_2011-(11)Nov-23 - 2011-12 GSN - Allocation Report - 2012-13 Base" xfId="1482"/>
    <cellStyle name="_200708 Interim Actual V3_2012-(01)Jan-17 - 2011-12 GSN - Allocation Report - 2012-13 Projected Base" xfId="1483"/>
    <cellStyle name="_200708 Interim Actual V3_2012-01-16 - 2012-13 GSN - Allocation Report - Base Forecast Reconciliation" xfId="1484"/>
    <cellStyle name="_200708 Interim Actual V3_4 Yr Outlook 2010-11 GSN - Master File v15 (for TB Sub) (2) (2) (2)" xfId="1485"/>
    <cellStyle name="_200708 Interim Actual V3_4 Yr Outlook 2010-11 GSN - Master File v15 (for TB Sub) (2) (2) (2) 2" xfId="1486"/>
    <cellStyle name="_200708 Interim Actual V3_4 Yr Outlook 2012-13 GSN - Master File v2" xfId="1487"/>
    <cellStyle name="_200708 Interim Actual V3_4 Yr Outlook 2012-13 GSN - Master File v2 2" xfId="1488"/>
    <cellStyle name="_200708 Interim Actual V3_BASE" xfId="1489"/>
    <cellStyle name="_200708 Interim Actual V3_BBB" xfId="1490"/>
    <cellStyle name="_200708 Interim Actual V3_BBB Report" xfId="1491"/>
    <cellStyle name="_200708 Interim Actual V3_Book1" xfId="1492"/>
    <cellStyle name="_200708 Interim Actual V3_Briefing Notes" xfId="1493"/>
    <cellStyle name="_200708 Interim Actual V3_Budget Template (Coloured Sheet) -Dec 17" xfId="1494"/>
    <cellStyle name="_200708 Interim Actual V3_Budget Template (Coloured Sheet) -Dec 17_Briefing Notes" xfId="1495"/>
    <cellStyle name="_200708 Interim Actual V3_Copy of 4 Yr Outlook 2011-12 GSN - Master File v11" xfId="1496"/>
    <cellStyle name="_200708 Interim Actual V3_Copy of 4 Yr Outlook 2011-12 GSN - Master File v11 2" xfId="1497"/>
    <cellStyle name="_200708 Interim Actual V3_ENH" xfId="1498"/>
    <cellStyle name="_200708 Interim Actual V3_LF2 REV" xfId="1499"/>
    <cellStyle name="_200708 Interim Actual V3_LF2 REV 2" xfId="1500"/>
    <cellStyle name="_200708 Interim Actual V3_LF2 REV_2010-(07)Jul-23 - 2010-11 GSN - Allocation Report - 2010-11 Enhancements for 2011-12 Base Forecast" xfId="1501"/>
    <cellStyle name="_200708 Interim Actual V3_LF2 REV_2010-(07)Jul-23 - 2010-11 GSN - Allocation Report - 2010-11 Enhancements for 2011-12 Base Forecast 2" xfId="1502"/>
    <cellStyle name="_200708 Interim Actual V3_LF2 REV_2010-(07)Jul-23 - 2010-11 GSN - Allocation Report - 2010-11 Enhancements for 2011-12 Base Forecast_2011-(01)Jan-21 - 2011-12 GSN - Allocation Report - Base Forecast Reconciliation RECOVERED" xfId="1503"/>
    <cellStyle name="_200708 Interim Actual V3_LF2 REV_2010-(07)Jul-23 - 2010-11 GSN - Allocation Report - 2010-11 Enhancements for 2011-12 Base Forecast_2011-(01)Jan-23 - 2011-12 GSN - Allocation Report - Base Forecast Reconciliation RECOVERED" xfId="1504"/>
    <cellStyle name="_200708 Interim Actual V3_LF2 REV_2010-(07)Jul-23 - 2010-11 GSN - Allocation Report - 2010-11 Enhancements for 2011-12 Base Forecast_2011-(01)Jan-23 - 2011-12 GSN - Allocation Report - Enhancements" xfId="1505"/>
    <cellStyle name="_200708 Interim Actual V3_LF2 REV_2010-(07)Jul-23 - 2010-11 GSN - Allocation Report - 2010-11 Enhancements for 2011-12 Base Forecast_2011-(01)Jan-25 - 2011-12 GSN - Allocation Report - Enhancements" xfId="1506"/>
    <cellStyle name="_200708 Interim Actual V3_LF2 REV_2010-(07)Jul-23 - 2010-11 GSN - Allocation Report - 2010-11 Enhancements for 2011-12 Base Forecast_2011-(01)Jan-25 - 2011-12 GSN - Allocation Report - Enhancements v2" xfId="1507"/>
    <cellStyle name="_200708 Interim Actual V3_LF2 REV_2010-(07)Jul-23 - 2010-11 GSN - Allocation Report - 2010-11 Enhancements for 2011-12 Base Forecast_2011-(01)Jan-26 - 2011-12 GSN - Allocation Report - Enhancements - Update SpecEd" xfId="1508"/>
    <cellStyle name="_200708 Interim Actual V3_LF2 REV_2010-(07)Jul-23 - 2010-11 GSN - Allocation Report - 2010-11 Enhancements for 2011-12 Base Forecast_2011-(01)Jan-27 - 2011-12 GSN - Allocation Report - Base Forecast Reconciliation - Update DSA Phase-Out" xfId="1509"/>
    <cellStyle name="_200708 Interim Actual V3_LF2 REV_2010-(07)Jul-23 - 2010-11 GSN - Allocation Report - 2010-11 Enhancements for 2011-12 Base Forecast_2011-(01)Jan-27 - 2011-12 GSN - Allocation Report - Impact of Internal Forecast" xfId="1510"/>
    <cellStyle name="_200708 Interim Actual V3_LF2 REV_2010-(07)Jul-23 - 2010-11 GSN - Allocation Report - 2010-11 Enhancements for 2011-12 Base Forecast_2011-(01)Jan-28 - 2011-12 GSN - Allocation Report - Enhancements - Update SpecEd v2" xfId="1511"/>
    <cellStyle name="_200708 Interim Actual V3_LF2 REV_2010-(07)Jul-23 - 2010-11 GSN - Allocation Report - 2010-11 Enhancements for 2011-12 Base Forecast_2011-(02)Feb-14 - 2011-12 GSN Allocation Report VALUED - SSDemo Update" xfId="1512"/>
    <cellStyle name="_200708 Interim Actual V3_LF2 REV_2010-(07)Jul-23 - 2010-11 GSN - Allocation Report - 2010-11 Enhancements for 2011-12 Base Forecast_2011-(02)Feb-18 - 2011-12 GSN - Allocation Report - Enhancements - Utilities" xfId="1513"/>
    <cellStyle name="_200708 Interim Actual V3_LF2 REV_2010-(07)Jul-23 - 2010-11 GSN - Allocation Report - 2010-11 Enhancements for 2011-12 Base Forecast_2011-(02)Feb-18 - 2011-12 GSN - Allocation Report - Enhancements 2" xfId="1514"/>
    <cellStyle name="_200708 Interim Actual V3_LF2 REV_2010-(07)Jul-23 - 2010-11 GSN - Allocation Report - 2010-11 Enhancements for 2011-12 Base Forecast_2011-(02)Feb-22 - 2011-12 GSN - Allocation Report - Enhancements 2" xfId="1515"/>
    <cellStyle name="_200708 Interim Actual V3_LF2 REV_2010-(07)Jul-23 - 2010-11 GSN - Allocation Report - 2010-11 Enhancements for 2011-12 Base Forecast_2011-(02)Feb-24 - 2011-12 GSN - Allocation Report - Enhancements - Update CapInterest" xfId="1516"/>
    <cellStyle name="_200708 Interim Actual V3_LF2 REV_2010-(07)Jul-23 - 2010-11 GSN - Allocation Report - 2010-11 Enhancements for 2011-12 Base Forecast_2011-(02)Feb-24 - 2011-12 GSN - Allocation Report - Enhancements 2 - Update CapInterest" xfId="1517"/>
    <cellStyle name="_200708 Interim Actual V3_LF2 REV_2010-(07)Jul-23 - 2010-11 GSN - Allocation Report - 2010-11 Enhancements for 2011-12 Base Forecast_2011-(03)Mar-10 - 2011-12 GSN - Allocation Report - Base Forecast Reconciliation - Update 72RE" xfId="1518"/>
    <cellStyle name="_200708 Interim Actual V3_LF2 REV_2010-(07)Jul-23 - 2010-11 GSN - Allocation Report - 2010-11 Enhancements for 2011-12 Base Forecast_2011-(03)Mar-14 - 2011-12 GSN - Allocation Report - Enhancements - Update 72REt" xfId="1519"/>
    <cellStyle name="_200708 Interim Actual V3_LF2 REV_2010-(07)Jul-23 - 2010-11 GSN - Allocation Report - 2010-11 Enhancements for 2011-12 Base Forecast_2011-(03)Mar-15 - 2011-12 GSN - Allocation Report - Enhancements 2 - Update 72RE" xfId="1520"/>
    <cellStyle name="_200708 Interim Actual V3_LF2 REV_2010-(07)Jul-23 - 2010-11 GSN - Allocation Report - 2010-11 Enhancements for 2011-12 Base Forecast_2011-(03)Mar-24 - 2011-12 GSN - Allocation Report - Enhancements - Update RECAPP" xfId="1521"/>
    <cellStyle name="_200708 Interim Actual V3_LF2 REV_2010-(07)Jul-23 - 2010-11 GSN - Allocation Report - 2010-11 Enhancements for 2011-12 Base Forecast_2011-(06)Jun-10 - 2012-13 GSN - Allocation Report - Test" xfId="1522"/>
    <cellStyle name="_200708 Interim Actual V3_LF2 REV_2010-(07)Jul-23 - 2010-11 GSN - Allocation Report - 2010-11 Enhancements for 2011-12 Base Forecast_2011-(09)Sep-23 - 2011-12 GSN - Allocation Report - Enhancements - Update RECAPP" xfId="1523"/>
    <cellStyle name="_200708 Interim Actual V3_LF2 REV_2010-(07)Jul-23 - 2010-11 GSN - Allocation Report - 2010-11 Enhancements for 2011-12 Base Forecast_2011-(11)Nov-23 - 2011-12 GSN - Allocation Report - 2012-13 Base" xfId="1524"/>
    <cellStyle name="_200708 Interim Actual V3_LF2 REV_2010-(07)Jul-23 - 2010-11 GSN - Allocation Report - 2010-11 Enhancements for 2011-12 Base Forecast_2011-(12)Dec-19 - 2011-12 GSN - Allocation Report - 2012-13 Base with PDT" xfId="1525"/>
    <cellStyle name="_200708 Interim Actual V3_LF2 REV_2010-(07)Jul-23 - 2010-11 GSN - Allocation Report - 2010-11 Enhancements for 2011-12 Base Forecast_2012-(01)Jan-17 - 2011-12 GSN - Allocation Report - 2012-13 Projected Base" xfId="1526"/>
    <cellStyle name="_200708 Interim Actual V3_LF2 REV_2010-(07)Jul-23 - 2010-11 GSN - Allocation Report - 2010-11 Enhancements for 2011-12 Base Forecast_2012-01-16 - 2012-13 GSN - Allocation Report - Base Forecast Reconciliation" xfId="1527"/>
    <cellStyle name="_200708 Interim Actual V3_LF2 REV_2010-(07)Jul-23 - 2010-11 GSN - Allocation Report - 2010-11 Enhancements for 2011-12 Base Forecast_2012-01-26 - 2012-13 GSN - Allocation Report - Base + Approved - 71RE" xfId="1528"/>
    <cellStyle name="_200708 Interim Actual V3_LF2 REV_2010-(07)Jul-23 - 2010-11 GSN - Allocation Report - 2010-11 Enhancements for 2011-12 Base Forecast_2012-01-27 - 2012-13 GSN - Allocation Report - Base + Approved + New - 71RE" xfId="1529"/>
    <cellStyle name="_200708 Interim Actual V3_LF2 REV_2010-(07)Jul-23 - 2010-11 GSN - Allocation Report - 2010-11 Enhancements for 2011-12 Base Forecast_2012-01-31 - 2012-13 GSN - Allocation Report - Base + Approved - 71RE FNMI Update" xfId="1530"/>
    <cellStyle name="_200708 Interim Actual V3_LF2 REV_2010-(07)Jul-23 - 2010-11 GSN - Allocation Report - 2010-11 Enhancements for 2011-12 Base Forecast_2012-01-31 - 2012-13 GSN - Allocation Report - Base + Approved + New - 71RE" xfId="1531"/>
    <cellStyle name="_200708 Interim Actual V3_LF2 REV_2010-(07)Jul-23 - 2010-11 GSN - Allocation Report - 2010-11 Enhancements for 2011-12 Base Forecast_2012-02-01 - 2012-13 GSN - Allocation Report - Base Forecast Reconciliation - 71RE Update SpecEd &amp; Trans" xfId="1532"/>
    <cellStyle name="_200708 Interim Actual V3_LF2 REV_2010-(07)Jul-23 - 2010-11 GSN - Allocation Report - 2010-11 Enhancements for 2011-12 Base Forecast_2012-02-02 - 2012-13 GSN - Allocation Report - Base + Approved - 71RE Update SpecEd &amp; Trans" xfId="1533"/>
    <cellStyle name="_200708 Interim Actual V3_LF2 REV_2010-(07)Jul-23 - 2010-11 GSN - Allocation Report - 2010-11 Enhancements for 2011-12 Base Forecast_2012-02-02 - 2012-13 GSN - Allocation Report - Base + Approved + New - 71RE Update CapInt" xfId="1534"/>
    <cellStyle name="_200708 Interim Actual V3_LF2 REV_2010-(07)Jul-23 - 2010-11 GSN - Allocation Report - 2010-11 Enhancements for 2011-12 Base Forecast_2012-02-03 - 2012-13 GSN - Allocation Report - Base + Approved + New - 71RE Update SS Savings" xfId="1535"/>
    <cellStyle name="_200708 Interim Actual V3_LF2 REV_2010-(07)Jul-23 - 2010-11 GSN - Allocation Report - 2010-11 Enhancements for 2011-12 Base Forecast_2012-02-06 - 2012-13 GSN - Allocation Report - Base Forecast Reconciliation - 71RE EXTERNAL" xfId="1536"/>
    <cellStyle name="_200708 Interim Actual V3_LF2 REV_2010-(07)Jul-23 - 2010-11 GSN - Allocation Report - 2010-11 Enhancements for 2011-12 Base Forecast_2012-02-07- 2012-13 GSN - Allocation Report - Base + Approved + New - 71RE" xfId="1537"/>
    <cellStyle name="_200708 Interim Actual V3_LF2 REV_2010-(07)Jul-23 - 2010-11 GSN - Allocation Report - 2010-11 Enhancements for 2011-12 Base Forecast_2012-02-10- 2012-13 GSN - Allocation Report - Base + Approved + New - 71RE EXTERNAL" xfId="1538"/>
    <cellStyle name="_200708 Interim Actual V3_LF2 REV_2010-(07)Jul-23 - 2010-11 GSN - Allocation Report - 2010-11 Enhancements for 2011-12 Base Forecast_2012-02-15- 2012-13 GSN - Allocation Report - Base + Approved + New - 71RE EXTERNAL" xfId="1539"/>
    <cellStyle name="_200708 Interim Actual V3_LF2 REV_2010-(07)Jul-23 - 2010-11 GSN - Allocation Report - 2010-11 Enhancements for 2011-12 Base Forecast_2012-02-17- 2012-13 GSN - Allocation Report - Base + Approved + New - 71RE EXTERNAL HNA-Prediction" xfId="1540"/>
    <cellStyle name="_200708 Interim Actual V3_LF2 REV_2010-(07)Jul-23 - 2010-11 GSN - Allocation Report - 2010-11 Enhancements for 2011-12 Base Forecast_2012-02-21- 2012-13 GSN - Allocation Report - Base + Approved + New - 71RE EXTERNAL Non-Union Savings" xfId="1541"/>
    <cellStyle name="_200708 Interim Actual V3_LF2 REV_2010-(07)Jul-23 - 2010-11 GSN - Allocation Report - 2010-11 Enhancements for 2011-12 Base Forecast_2012-02-22 - 2012-13 GSN - Allocation Report - Base + Approved + New - 71RE EXTERNAL ESL-CUS" xfId="1542"/>
    <cellStyle name="_200708 Interim Actual V3_LF2 REV_2010-(07)Jul-23 - 2010-11 GSN - Allocation Report - 2010-11 Enhancements for 2011-12 Base Forecast_2012-02-23 - 2012-13 GSN - Allocation Report - EXTERNAL 71RE - 3 - Base + Approved + New" xfId="1543"/>
    <cellStyle name="_200708 Interim Actual V3_LF2 REV_2010-(07)Jul-23 - 2010-11 GSN - Allocation Report - 2010-11 Enhancements for 2011-12 Base Forecast_2012-03-02 - 2012-13 GSN - Allocation Report - EXTERNAL 72RE - 1 - Base Forecast Reconciliation" xfId="1544"/>
    <cellStyle name="_200708 Interim Actual V3_LF2 REV_2010-(07)Jul-23 - 2010-11 GSN - Allocation Report - 2010-11 Enhancements for 2011-12 Base Forecast_2012-03-16 - 2012-13 GSN - Allocation Report - EXTERNAL 72RE - 3 - Base + Approved + New" xfId="1545"/>
    <cellStyle name="_200708 Interim Actual V3_LF2 REV_2010-(07)Jul-23 - 2010-11 GSN - Allocation Report - 2010-11 Enhancements for 2011-12 Base Forecast_2012-03-29 - 2012-13 GSN - Allocation Report - EXTERNAL 72RE - French 1%" xfId="1546"/>
    <cellStyle name="_200708 Interim Actual V3_LF2 REV_2010-(07)Jul-23 - 2010-11 GSN - Allocation Report - 2010-11 Enhancements for 2011-12 Base Forecast_2012-04-03 - 2012-13 GSN - Allocation Report - EXTERNAL 72RE - 1% Teacher Salary" xfId="1547"/>
    <cellStyle name="_200708 Interim Actual V3_LF2 REV_2010-(07)Jul-23 - 2010-11 GSN - Allocation Report - 2010-11 Enhancements for 2011-12 Base Forecast_2012-04-03 - 2012-13 GSN - Allocation Report - EXTERNAL 72RE - Benefits Multi-Year" xfId="1548"/>
    <cellStyle name="_200708 Interim Actual V3_LF2 REV_2010-(07)Jul-23 - 2010-11 GSN - Allocation Report - 2010-11 Enhancements for 2011-12 Base Forecast_2012-05-04 - 2012-13 GSN - Allocation Report - EXTERNAL 72RE - 02B - Base + Approved + New" xfId="1549"/>
    <cellStyle name="_200708 Interim Actual V3_LF2 REV_2010-(07)Jul-23 - 2010-11 GSN - Allocation Report - 2010-11 Enhancements for 2011-12 Base Forecast_2012-05-16 - 2012-13 GSN - Allocation Report - INTERNAL 72RE - 02B - Base + Approved + New" xfId="1550"/>
    <cellStyle name="_200708 Interim Actual V3_LF2 REV_2010-(07)Jul-23 - 2010-11 GSN - Allocation Report - 2010-11 Enhancements for 2011-12 Base Forecast_2012-06-15 - 2012-13 GSN - Allocation Report - EXTERNAL 72RE - 03B - Final GSN Starting Point" xfId="1551"/>
    <cellStyle name="_200708 Interim Actual V3_LF2 REV_2010-(07)Jul-23 - 2010-11 GSN - Allocation Report - 2010-11 Enhancements for 2011-12 Base Forecast_2012-06-15 - 2012-13 GSN - Allocation Report - INTERNAL 72RE - 03B - Final GSN Starting Point" xfId="1552"/>
    <cellStyle name="_200708 Interim Actual V3_LF2 REV_2010-(07)Jul-23 - 2010-11 GSN - Allocation Report - 2010-11 Enhancements for 2011-12 Base Forecast_2012-07-24 - 2012-13 GSN - Allocation Report - INTERNAL 72RE - 04 - OECTA" xfId="1553"/>
    <cellStyle name="_200708 Interim Actual V3_LF2 REV_2010-(07)Jul-23 - 2010-11 GSN - Allocation Report - 2010-11 Enhancements for 2011-12 Base Forecast_2012-07-25 - 2012-13 GSN - Allocation Report - INTERNAL 72RE - 04 - OECTA v2" xfId="1554"/>
    <cellStyle name="_200708 Interim Actual V3_LF2 REV_2010-(07)Jul-23 - 2010-11 GSN - Allocation Report - 2010-11 Enhancements for 2011-12 Base Forecast_APPROVED" xfId="1555"/>
    <cellStyle name="_200708 Interim Actual V3_LF2 REV_2010-(07)Jul-23 - 2010-11 GSN - Allocation Report - 2010-11 Enhancements for 2011-12 Base Forecast_APPROVEDTEST" xfId="1556"/>
    <cellStyle name="_200708 Interim Actual V3_LF2 REV_2010-(07)Jul-23 - 2010-11 GSN - Allocation Report - 2010-11 Enhancements for 2011-12 Base Forecast_BASE" xfId="1557"/>
    <cellStyle name="_200708 Interim Actual V3_LF2 REV_2010-(07)Jul-23 - 2010-11 GSN - Allocation Report - 2010-11 Enhancements for 2011-12 Base Forecast_ENH" xfId="1558"/>
    <cellStyle name="_200708 Interim Actual V3_LF2 REV_2010-(07)Jul-23 - 2010-11 GSN - Allocation Report - 2010-11 Enhancements for 2011-12 Base Forecast_G48CS25 Df" xfId="1559"/>
    <cellStyle name="_200708 Interim Actual V3_LF2 REV_2010-(07)Jul-23 - 2010-11 GSN - Allocation Report - 2010-11 Enhancements for 2011-12 Base Forecast_Reconcile Base" xfId="1560"/>
    <cellStyle name="_200708 Interim Actual V3_LF2 REV_2010-(07)Jul-23 - 2010-11 GSN - Allocation Report - 2010-11 Enhancements for 2011-12 Base Forecast_RECONCILIATION" xfId="1561"/>
    <cellStyle name="_200708 Interim Actual V3_LF2 REV_2010-(07)Jul-23 - 2010-11 GSN - Allocation Report - 2010-11 Enhancements for 2011-12 Base Forecast_SAF Df" xfId="1562"/>
    <cellStyle name="_200708 Interim Actual V3_LF2 REV_2010-(07)Jul-23 - 2010-11 GSN - Allocation Report - 2010-11 Enhancements for 2011-12 Base Forecast_Sheet1" xfId="1563"/>
    <cellStyle name="_200708 Interim Actual V3_LF2 REV_2010-(07)Jul-23 - 2010-11 GSN - Allocation Report - 2010-11 Enhancements for 2011-12 Base Forecast_SUMMARY" xfId="1564"/>
    <cellStyle name="_200708 Interim Actual V3_LF2 REV_2010-(07)Jul-23 - 2010-11 GSN - Allocation Report - 2010-11 Enhancements for 2011-12 Base Forecast_Unallocated" xfId="1565"/>
    <cellStyle name="_200708 Interim Actual V3_LF2 REV_2011-(01)Jan-17 - 2011-12 GSN - Allocation Report - Base Forecast Reconciliation" xfId="1566"/>
    <cellStyle name="_200708 Interim Actual V3_LF2 REV_2011-(01)Jan-19 - 2011-12 GSN - Allocation Report - Base Forecast Reconciliation" xfId="1567"/>
    <cellStyle name="_200708 Interim Actual V3_LF2 REV_2011-(01)Jan-21 - 2011-12 GSN - Allocation Report - Base Forecast Reconciliation RECOVERED" xfId="1568"/>
    <cellStyle name="_200708 Interim Actual V3_LF2 REV_2011-(01)Jan-21 - 2011-12 GSN - Special Education Funding" xfId="1569"/>
    <cellStyle name="_200708 Interim Actual V3_LF2 REV_2011-(01)Jan-23 - 2011-12 GSN - Allocation Report - Base Forecast Reconciliation RECOVERED" xfId="1570"/>
    <cellStyle name="_200708 Interim Actual V3_LF2 REV_2011-(01)Jan-23 - 2011-12 GSN - Allocation Report - Enhancements" xfId="1571"/>
    <cellStyle name="_200708 Interim Actual V3_LF2 REV_2011-(01)Jan-25 - 2011-12 GSN - Allocation Report - Enhancements" xfId="1572"/>
    <cellStyle name="_200708 Interim Actual V3_LF2 REV_2011-(01)Jan-25 - 2011-12 GSN - Allocation Report - Enhancements v2" xfId="1573"/>
    <cellStyle name="_200708 Interim Actual V3_LF2 REV_2011-(01)Jan-26 - 2011-12 GSN - Allocation Report - Enhancements - Update SpecEd" xfId="1574"/>
    <cellStyle name="_200708 Interim Actual V3_LF2 REV_2011-(01)Jan-26 - 2011-12 GSN - Special Education Funding" xfId="1575"/>
    <cellStyle name="_200708 Interim Actual V3_LF2 REV_2011-(01)Jan-27 - 2011-12 GSN - Allocation Report - Base Forecast Reconciliation - Update DSA Phase-Out" xfId="1576"/>
    <cellStyle name="_200708 Interim Actual V3_LF2 REV_2011-(01)Jan-27 - 2011-12 GSN - Allocation Report - Impact of Internal Forecast" xfId="1577"/>
    <cellStyle name="_200708 Interim Actual V3_LF2 REV_2011-(01)Jan-27 - 2011-12 GSN - Summary of Spec Ed Funding - EFB vs SEPPB" xfId="1578"/>
    <cellStyle name="_200708 Interim Actual V3_LF2 REV_2011-(01)Jan-28 - 2011-12 GSN - Allocation Report - Enhancements - Update SpecEd v2" xfId="1579"/>
    <cellStyle name="_200708 Interim Actual V3_LF2 REV_2011-(02)Feb-01- 2011-12 GSN - Special Education Funding - Locked Base Forecast + Approvals - VALUED" xfId="1580"/>
    <cellStyle name="_200708 Interim Actual V3_LF2 REV_2011-(02)Feb-14 - 2011-12 GSN Allocation Report VALUED - SSDemo Update" xfId="1581"/>
    <cellStyle name="_200708 Interim Actual V3_LF2 REV_2011-(02)Feb-18 - 2011-12 GSN - Allocation Report - Enhancements - Utilities" xfId="1582"/>
    <cellStyle name="_200708 Interim Actual V3_LF2 REV_2011-(02)Feb-18 - 2011-12 GSN - Allocation Report - Enhancements 2" xfId="1583"/>
    <cellStyle name="_200708 Interim Actual V3_LF2 REV_2011-(02)Feb-22 - 2011-12 GSN - Allocation Report - Enhancements 2" xfId="1584"/>
    <cellStyle name="_200708 Interim Actual V3_LF2 REV_2011-(02)Feb-24 - 2011-12 GSN - Allocation Report - Enhancements - Update CapInterest" xfId="1585"/>
    <cellStyle name="_200708 Interim Actual V3_LF2 REV_2011-(02)Feb-24 - 2011-12 GSN - Allocation Report - Enhancements 2 - Update CapInterest" xfId="1586"/>
    <cellStyle name="_200708 Interim Actual V3_LF2 REV_2011-(03)Mar-10 - 2011-12 GSN - Allocation Report - Base Forecast Reconciliation - Update 72RE" xfId="1587"/>
    <cellStyle name="_200708 Interim Actual V3_LF2 REV_2011-(03)Mar-14 - 2011-12 GSN - Allocation Report - Enhancements - Update 72REt" xfId="1588"/>
    <cellStyle name="_200708 Interim Actual V3_LF2 REV_2011-(03)Mar-15 - 2011-12 GSN - Allocation Report - Enhancements 2 - Update 72RE" xfId="1589"/>
    <cellStyle name="_200708 Interim Actual V3_LF2 REV_2011-(03)Mar-17- 2011-12 GSN - Special Education Funding - Updated to 72 RE" xfId="1590"/>
    <cellStyle name="_200708 Interim Actual V3_LF2 REV_2011-(03)Mar-23- 2011-12 GSN - Special Education Funding - Updated to 72 RE" xfId="1591"/>
    <cellStyle name="_200708 Interim Actual V3_LF2 REV_2011-(03)Mar-24 - 2011-12 GSN - Allocation Report - Enhancements - Update RECAPP" xfId="1592"/>
    <cellStyle name="_200708 Interim Actual V3_LF2 REV_2011-(06)Jun-10 - 2012-13 GSN - Allocation Report - Test" xfId="1593"/>
    <cellStyle name="_200708 Interim Actual V3_LF2 REV_2011-(09)Sep-23 - 2011-12 GSN - Allocation Report - Enhancements - Update RECAPP" xfId="1594"/>
    <cellStyle name="_200708 Interim Actual V3_LF2 REV_2011-(11)Nov-23 - 2011-12 GSN - Allocation Report - 2012-13 Base" xfId="1595"/>
    <cellStyle name="_200708 Interim Actual V3_LF2 REV_2011-(12)Dec-19 - 2011-12 GSN - Allocation Report - 2012-13 Base with PDT" xfId="1596"/>
    <cellStyle name="_200708 Interim Actual V3_LF2 REV_2012-(01)Jan-17 - 2011-12 GSN - Allocation Report - 2012-13 Projected Base" xfId="1597"/>
    <cellStyle name="_200708 Interim Actual V3_LF2 REV_2012-01-16 - 2012-13 GSN - Allocation Report - Base Forecast Reconciliation" xfId="1598"/>
    <cellStyle name="_200708 Interim Actual V3_LF2 REV_2012-01-19- 2012-13 GSN - Special Education Funding - 70 RE" xfId="1599"/>
    <cellStyle name="_200708 Interim Actual V3_LF2 REV_2012-01-24 - 2012-13 GSN - Special Education Funding - 70 RE" xfId="1600"/>
    <cellStyle name="_200708 Interim Actual V3_LF2 REV_2012-01-26 - 2012-13 GSN - Allocation Report - Base + Approved - 71RE" xfId="1601"/>
    <cellStyle name="_200708 Interim Actual V3_LF2 REV_2012-01-27 - 2012-13 GSN - Allocation Report - Base + Approved + New - 71RE" xfId="1602"/>
    <cellStyle name="_200708 Interim Actual V3_LF2 REV_2012-01-31 - 2012-13 GSN - Allocation Report - Base + Approved - 71RE FNMI Update" xfId="1603"/>
    <cellStyle name="_200708 Interim Actual V3_LF2 REV_2012-01-31 - 2012-13 GSN - Allocation Report - Base + Approved + New - 71RE" xfId="1604"/>
    <cellStyle name="_200708 Interim Actual V3_LF2 REV_2012-02-01 - 2012-13 GSN - Allocation Report - Base Forecast Reconciliation - 71RE Update SpecEd &amp; Trans" xfId="1605"/>
    <cellStyle name="_200708 Interim Actual V3_LF2 REV_2012-02-02 - 2012-13 GSN - Allocation Report - Base + Approved - 71RE Update SpecEd &amp; Trans" xfId="1606"/>
    <cellStyle name="_200708 Interim Actual V3_LF2 REV_2012-02-02 - 2012-13 GSN - Allocation Report - Base + Approved + New - 71RE Update CapInt" xfId="1607"/>
    <cellStyle name="_200708 Interim Actual V3_LF2 REV_2012-02-03 - 2012-13 GSN - Allocation Report - Base + Approved + New - 71RE Update SS Savings" xfId="1608"/>
    <cellStyle name="_200708 Interim Actual V3_LF2 REV_2012-02-06 - 2012-13 GSN - Allocation Report - Base Forecast Reconciliation - 71RE EXTERNAL" xfId="1609"/>
    <cellStyle name="_200708 Interim Actual V3_LF2 REV_2012-02-07- 2012-13 GSN - Allocation Report - Base + Approved + New - 71RE" xfId="1610"/>
    <cellStyle name="_200708 Interim Actual V3_LF2 REV_2012-02-10- 2012-13 GSN - Allocation Report - Base + Approved + New - 71RE EXTERNAL" xfId="1611"/>
    <cellStyle name="_200708 Interim Actual V3_LF2 REV_2012-02-15- 2012-13 GSN - Allocation Report - Base + Approved + New - 71RE EXTERNAL" xfId="1612"/>
    <cellStyle name="_200708 Interim Actual V3_LF2 REV_2012-02-17- 2012-13 GSN - Allocation Report - Base + Approved + New - 71RE EXTERNAL HNA-Prediction" xfId="1613"/>
    <cellStyle name="_200708 Interim Actual V3_LF2 REV_2012-02-21- 2012-13 GSN - Allocation Report - Base + Approved + New - 71RE EXTERNAL Non-Union Savings" xfId="1614"/>
    <cellStyle name="_200708 Interim Actual V3_LF2 REV_2012-02-22 - 2012-13 GSN - Allocation Report - Base + Approved + New - 71RE EXTERNAL ESL-CUS" xfId="1615"/>
    <cellStyle name="_200708 Interim Actual V3_LF2 REV_2012-02-23 - 2012-13 GSN - Allocation Report - EXTERNAL 71RE - 3 - Base + Approved + New" xfId="1616"/>
    <cellStyle name="_200708 Interim Actual V3_LF2 REV_2012-03-02 - 2012-13 GSN - Allocation Report - EXTERNAL 72RE - 1 - Base Forecast Reconciliation" xfId="1617"/>
    <cellStyle name="_200708 Interim Actual V3_LF2 REV_2012-03-16 - 2012-13 GSN - Allocation Report - EXTERNAL 72RE - 3 - Base + Approved + New" xfId="1618"/>
    <cellStyle name="_200708 Interim Actual V3_LF2 REV_2012-03-29 - 2012-13 GSN - Allocation Report - EXTERNAL 72RE - French 1%" xfId="1619"/>
    <cellStyle name="_200708 Interim Actual V3_LF2 REV_2012-04-03 - 2012-13 GSN - Allocation Report - EXTERNAL 72RE - 1% Teacher Salary" xfId="1620"/>
    <cellStyle name="_200708 Interim Actual V3_LF2 REV_2012-04-03 - 2012-13 GSN - Allocation Report - EXTERNAL 72RE - Benefits Multi-Year" xfId="1621"/>
    <cellStyle name="_200708 Interim Actual V3_LF2 REV_2012-05-04 - 2012-13 GSN - Allocation Report - EXTERNAL 72RE - 02B - Base + Approved + New" xfId="1622"/>
    <cellStyle name="_200708 Interim Actual V3_LF2 REV_2012-05-16 - 2012-13 GSN - Allocation Report - INTERNAL 72RE - 02B - Base + Approved + New" xfId="1623"/>
    <cellStyle name="_200708 Interim Actual V3_LF2 REV_2012-06-15 - 2012-13 GSN - Allocation Report - EXTERNAL 72RE - 03B - Final GSN Starting Point" xfId="1624"/>
    <cellStyle name="_200708 Interim Actual V3_LF2 REV_2012-06-15 - 2012-13 GSN - Allocation Report - INTERNAL 72RE - 03B - Final GSN Starting Point" xfId="1625"/>
    <cellStyle name="_200708 Interim Actual V3_LF2 REV_2012-07-24 - 2012-13 GSN - Allocation Report - INTERNAL 72RE - 04 - OECTA" xfId="1626"/>
    <cellStyle name="_200708 Interim Actual V3_LF2 REV_2012-07-25 - 2012-13 GSN - Allocation Report - INTERNAL 72RE - 04 - OECTA v2" xfId="1627"/>
    <cellStyle name="_200708 Interim Actual V3_LF2 REV_4 Yr Outlook 2012-13 GSN - Master File v2" xfId="1628"/>
    <cellStyle name="_200708 Interim Actual V3_LF2 REV_4 Yr Outlook 2012-13 GSN - Master File v2 2" xfId="1629"/>
    <cellStyle name="_200708 Interim Actual V3_LF2 REV_APPROVED" xfId="1630"/>
    <cellStyle name="_200708 Interim Actual V3_LF2 REV_APPROVEDTEST" xfId="1631"/>
    <cellStyle name="_200708 Interim Actual V3_LF2 REV_BASE" xfId="1632"/>
    <cellStyle name="_200708 Interim Actual V3_LF2 REV_BBB" xfId="1633"/>
    <cellStyle name="_200708 Interim Actual V3_LF2 REV_BBB Report" xfId="1634"/>
    <cellStyle name="_200708 Interim Actual V3_LF2 REV_Book5" xfId="1635"/>
    <cellStyle name="_200708 Interim Actual V3_LF2 REV_Copy of 4 Yr Outlook 2011-12 GSN - Master File v11" xfId="1636"/>
    <cellStyle name="_200708 Interim Actual V3_LF2 REV_Copy of 4 Yr Outlook 2011-12 GSN - Master File v11 2" xfId="1637"/>
    <cellStyle name="_200708 Interim Actual V3_LF2 REV_ENH" xfId="1638"/>
    <cellStyle name="_200708 Interim Actual V3_LF2 REV_G48CS25 Df" xfId="1639"/>
    <cellStyle name="_200708 Interim Actual V3_LF2 REV_HNA" xfId="1640"/>
    <cellStyle name="_200708 Interim Actual V3_LF2 REV_HoldHarmless" xfId="1641"/>
    <cellStyle name="_200708 Interim Actual V3_LF2 REV_Reconcile Base" xfId="1642"/>
    <cellStyle name="_200708 Interim Actual V3_LF2 REV_RECONCILIATION" xfId="1643"/>
    <cellStyle name="_200708 Interim Actual V3_LF2 REV_SAF Df" xfId="1644"/>
    <cellStyle name="_200708 Interim Actual V3_LF2 REV_Sheet1" xfId="1645"/>
    <cellStyle name="_200708 Interim Actual V3_LF2 REV_SUMMARY" xfId="1646"/>
    <cellStyle name="_200708 Interim Actual V3_LF2 REV_Unallocated" xfId="1647"/>
    <cellStyle name="_200708 Interim Actual V3_LF2 REV_Unallocated 2" xfId="1648"/>
    <cellStyle name="_200708 Interim Actual V3_LF2 REV_Unallocated_1" xfId="1649"/>
    <cellStyle name="_200708 Interim Actual V3_LF2 REV_Unallocated_ENH" xfId="1650"/>
    <cellStyle name="_200708 Interim Actual V3_RbP - 4 Yr Outlook 2011-12 GSN - Master File v3" xfId="1651"/>
    <cellStyle name="_200708 Interim Actual V3_RbP - 4 Yr Outlook 2011-12 GSN - Master File v3 2" xfId="1652"/>
    <cellStyle name="_200708 Interim Actual V3_RbP - 4 Yr Outlook 2011-12 GSN - Master File v3_2011-(01)Jan-17 - 2011-12 GSN - Allocation Report - Base Forecast Reconciliation" xfId="1653"/>
    <cellStyle name="_200708 Interim Actual V3_RbP - 4 Yr Outlook 2011-12 GSN - Master File v3_2011-(01)Jan-19 - 2011-12 GSN - Allocation Report - Base Forecast Reconciliation" xfId="1654"/>
    <cellStyle name="_200708 Interim Actual V3_RbP - 4 Yr Outlook 2011-12 GSN - Master File v3_2011-(01)Jan-21 - 2011-12 GSN - Allocation Report - Base Forecast Reconciliation RECOVERED" xfId="1655"/>
    <cellStyle name="_200708 Interim Actual V3_RbP - 4 Yr Outlook 2011-12 GSN - Master File v3_2011-(01)Jan-23 - 2011-12 GSN - Allocation Report - Base Forecast Reconciliation RECOVERED" xfId="1656"/>
    <cellStyle name="_200708 Interim Actual V3_RbP - 4 Yr Outlook 2011-12 GSN - Master File v3_2011-(01)Jan-23 - 2011-12 GSN - Allocation Report - Enhancements" xfId="1657"/>
    <cellStyle name="_200708 Interim Actual V3_RbP - 4 Yr Outlook 2011-12 GSN - Master File v3_2011-(01)Jan-25 - 2011-12 GSN - Allocation Report - Enhancements" xfId="1658"/>
    <cellStyle name="_200708 Interim Actual V3_RbP - 4 Yr Outlook 2011-12 GSN - Master File v3_2011-(01)Jan-25 - 2011-12 GSN - Allocation Report - Enhancements v2" xfId="1659"/>
    <cellStyle name="_200708 Interim Actual V3_RbP - 4 Yr Outlook 2011-12 GSN - Master File v3_2011-(01)Jan-26 - 2011-12 GSN - Allocation Report - Enhancements - Update SpecEd" xfId="1660"/>
    <cellStyle name="_200708 Interim Actual V3_RbP - 4 Yr Outlook 2011-12 GSN - Master File v3_2011-(01)Jan-27 - 2011-12 GSN - Allocation Report - Base Forecast Reconciliation - Update DSA Phase-Out" xfId="1661"/>
    <cellStyle name="_200708 Interim Actual V3_RbP - 4 Yr Outlook 2011-12 GSN - Master File v3_2011-(01)Jan-27 - 2011-12 GSN - Allocation Report - Impact of Internal Forecast" xfId="1662"/>
    <cellStyle name="_200708 Interim Actual V3_RbP - 4 Yr Outlook 2011-12 GSN - Master File v3_2011-(01)Jan-28 - 2011-12 GSN - Allocation Report - Enhancements - Update SpecEd v2" xfId="1663"/>
    <cellStyle name="_200708 Interim Actual V3_RbP - 4 Yr Outlook 2011-12 GSN - Master File v3_2011-(02)Feb-14 - 2011-12 GSN Allocation Report VALUED - SSDemo Update" xfId="1664"/>
    <cellStyle name="_200708 Interim Actual V3_RbP - 4 Yr Outlook 2011-12 GSN - Master File v3_2011-(02)Feb-18 - 2011-12 GSN - Allocation Report - Enhancements - Utilities" xfId="1665"/>
    <cellStyle name="_200708 Interim Actual V3_RbP - 4 Yr Outlook 2011-12 GSN - Master File v3_2011-(02)Feb-18 - 2011-12 GSN - Allocation Report - Enhancements 2" xfId="1666"/>
    <cellStyle name="_200708 Interim Actual V3_RbP - 4 Yr Outlook 2011-12 GSN - Master File v3_2011-(02)Feb-22 - 2011-12 GSN - Allocation Report - Enhancements 2" xfId="1667"/>
    <cellStyle name="_200708 Interim Actual V3_RbP - 4 Yr Outlook 2011-12 GSN - Master File v3_2011-(02)Feb-24 - 2011-12 GSN - Allocation Report - Enhancements - Update CapInterest" xfId="1668"/>
    <cellStyle name="_200708 Interim Actual V3_RbP - 4 Yr Outlook 2011-12 GSN - Master File v3_2011-(02)Feb-24 - 2011-12 GSN - Allocation Report - Enhancements 2 - Update CapInterest" xfId="1669"/>
    <cellStyle name="_200708 Interim Actual V3_RbP - 4 Yr Outlook 2011-12 GSN - Master File v3_2011-(03)Mar-10 - 2011-12 GSN - Allocation Report - Base Forecast Reconciliation - Update 72RE" xfId="1670"/>
    <cellStyle name="_200708 Interim Actual V3_RbP - 4 Yr Outlook 2011-12 GSN - Master File v3_2011-(03)Mar-14 - 2011-12 GSN - Allocation Report - Enhancements - Update 72REt" xfId="1671"/>
    <cellStyle name="_200708 Interim Actual V3_RbP - 4 Yr Outlook 2011-12 GSN - Master File v3_2011-(03)Mar-15 - 2011-12 GSN - Allocation Report - Enhancements 2 - Update 72RE" xfId="1672"/>
    <cellStyle name="_200708 Interim Actual V3_RbP - 4 Yr Outlook 2011-12 GSN - Master File v3_2011-(03)Mar-24 - 2011-12 GSN - Allocation Report - Enhancements - Update RECAPP" xfId="1673"/>
    <cellStyle name="_200708 Interim Actual V3_RbP - 4 Yr Outlook 2011-12 GSN - Master File v3_2011-(06)Jun-10 - 2012-13 GSN - Allocation Report - Test" xfId="1674"/>
    <cellStyle name="_200708 Interim Actual V3_RbP - 4 Yr Outlook 2011-12 GSN - Master File v3_2011-(09)Sep-23 - 2011-12 GSN - Allocation Report - Enhancements - Update RECAPP" xfId="1675"/>
    <cellStyle name="_200708 Interim Actual V3_RbP - 4 Yr Outlook 2011-12 GSN - Master File v3_2011-(11)Nov-23 - 2011-12 GSN - Allocation Report - 2012-13 Base" xfId="1676"/>
    <cellStyle name="_200708 Interim Actual V3_RbP - 4 Yr Outlook 2011-12 GSN - Master File v3_2011-(12)Dec-19 - 2011-12 GSN - Allocation Report - 2012-13 Base with PDT" xfId="1677"/>
    <cellStyle name="_200708 Interim Actual V3_RbP - 4 Yr Outlook 2011-12 GSN - Master File v3_2012-(01)Jan-17 - 2011-12 GSN - Allocation Report - 2012-13 Projected Base" xfId="1678"/>
    <cellStyle name="_200708 Interim Actual V3_RbP - 4 Yr Outlook 2011-12 GSN - Master File v3_2012-01-16 - 2012-13 GSN - Allocation Report - Base Forecast Reconciliation" xfId="1679"/>
    <cellStyle name="_200708 Interim Actual V3_RbP - 4 Yr Outlook 2011-12 GSN - Master File v3_2012-01-26 - 2012-13 GSN - Allocation Report - Base + Approved - 71RE" xfId="1680"/>
    <cellStyle name="_200708 Interim Actual V3_RbP - 4 Yr Outlook 2011-12 GSN - Master File v3_2012-01-27 - 2012-13 GSN - Allocation Report - Base + Approved + New - 71RE" xfId="1681"/>
    <cellStyle name="_200708 Interim Actual V3_RbP - 4 Yr Outlook 2011-12 GSN - Master File v3_2012-01-31 - 2012-13 GSN - Allocation Report - Base + Approved - 71RE FNMI Update" xfId="1682"/>
    <cellStyle name="_200708 Interim Actual V3_RbP - 4 Yr Outlook 2011-12 GSN - Master File v3_2012-01-31 - 2012-13 GSN - Allocation Report - Base + Approved + New - 71RE" xfId="1683"/>
    <cellStyle name="_200708 Interim Actual V3_RbP - 4 Yr Outlook 2011-12 GSN - Master File v3_2012-02-01 - 2012-13 GSN - Allocation Report - Base Forecast Reconciliation - 71RE Update SpecEd &amp; Trans" xfId="1684"/>
    <cellStyle name="_200708 Interim Actual V3_RbP - 4 Yr Outlook 2011-12 GSN - Master File v3_2012-02-02 - 2012-13 GSN - Allocation Report - Base + Approved - 71RE Update SpecEd &amp; Trans" xfId="1685"/>
    <cellStyle name="_200708 Interim Actual V3_RbP - 4 Yr Outlook 2011-12 GSN - Master File v3_2012-02-02 - 2012-13 GSN - Allocation Report - Base + Approved + New - 71RE Update CapInt" xfId="1686"/>
    <cellStyle name="_200708 Interim Actual V3_RbP - 4 Yr Outlook 2011-12 GSN - Master File v3_2012-02-03 - 2012-13 GSN - Allocation Report - Base + Approved + New - 71RE Update SS Savings" xfId="1687"/>
    <cellStyle name="_200708 Interim Actual V3_RbP - 4 Yr Outlook 2011-12 GSN - Master File v3_2012-02-06 - 2012-13 GSN - Allocation Report - Base Forecast Reconciliation - 71RE EXTERNAL" xfId="1688"/>
    <cellStyle name="_200708 Interim Actual V3_RbP - 4 Yr Outlook 2011-12 GSN - Master File v3_2012-02-07- 2012-13 GSN - Allocation Report - Base + Approved + New - 71RE" xfId="1689"/>
    <cellStyle name="_200708 Interim Actual V3_RbP - 4 Yr Outlook 2011-12 GSN - Master File v3_2012-02-10- 2012-13 GSN - Allocation Report - Base + Approved + New - 71RE EXTERNAL" xfId="1690"/>
    <cellStyle name="_200708 Interim Actual V3_RbP - 4 Yr Outlook 2011-12 GSN - Master File v3_2012-02-15- 2012-13 GSN - Allocation Report - Base + Approved + New - 71RE EXTERNAL" xfId="1691"/>
    <cellStyle name="_200708 Interim Actual V3_RbP - 4 Yr Outlook 2011-12 GSN - Master File v3_2012-02-17- 2012-13 GSN - Allocation Report - Base + Approved + New - 71RE EXTERNAL HNA-Prediction" xfId="1692"/>
    <cellStyle name="_200708 Interim Actual V3_RbP - 4 Yr Outlook 2011-12 GSN - Master File v3_2012-02-21- 2012-13 GSN - Allocation Report - Base + Approved + New - 71RE EXTERNAL Non-Union Savings" xfId="1693"/>
    <cellStyle name="_200708 Interim Actual V3_RbP - 4 Yr Outlook 2011-12 GSN - Master File v3_2012-02-22 - 2012-13 GSN - Allocation Report - Base + Approved + New - 71RE EXTERNAL ESL-CUS" xfId="1694"/>
    <cellStyle name="_200708 Interim Actual V3_RbP - 4 Yr Outlook 2011-12 GSN - Master File v3_2012-02-23 - 2012-13 GSN - Allocation Report - EXTERNAL 71RE - 3 - Base + Approved + New" xfId="1695"/>
    <cellStyle name="_200708 Interim Actual V3_RbP - 4 Yr Outlook 2011-12 GSN - Master File v3_2012-03-02 - 2012-13 GSN - Allocation Report - EXTERNAL 72RE - 1 - Base Forecast Reconciliation" xfId="1696"/>
    <cellStyle name="_200708 Interim Actual V3_RbP - 4 Yr Outlook 2011-12 GSN - Master File v3_2012-03-16 - 2012-13 GSN - Allocation Report - EXTERNAL 72RE - 3 - Base + Approved + New" xfId="1697"/>
    <cellStyle name="_200708 Interim Actual V3_RbP - 4 Yr Outlook 2011-12 GSN - Master File v3_2012-03-29 - 2012-13 GSN - Allocation Report - EXTERNAL 72RE - French 1%" xfId="1698"/>
    <cellStyle name="_200708 Interim Actual V3_RbP - 4 Yr Outlook 2011-12 GSN - Master File v3_2012-04-03 - 2012-13 GSN - Allocation Report - EXTERNAL 72RE - 1% Teacher Salary" xfId="1699"/>
    <cellStyle name="_200708 Interim Actual V3_RbP - 4 Yr Outlook 2011-12 GSN - Master File v3_2012-04-03 - 2012-13 GSN - Allocation Report - EXTERNAL 72RE - Benefits Multi-Year" xfId="1700"/>
    <cellStyle name="_200708 Interim Actual V3_RbP - 4 Yr Outlook 2011-12 GSN - Master File v3_2012-05-04 - 2012-13 GSN - Allocation Report - EXTERNAL 72RE - 02B - Base + Approved + New" xfId="1701"/>
    <cellStyle name="_200708 Interim Actual V3_RbP - 4 Yr Outlook 2011-12 GSN - Master File v3_2012-05-16 - 2012-13 GSN - Allocation Report - INTERNAL 72RE - 02B - Base + Approved + New" xfId="1702"/>
    <cellStyle name="_200708 Interim Actual V3_RbP - 4 Yr Outlook 2011-12 GSN - Master File v3_2012-06-15 - 2012-13 GSN - Allocation Report - EXTERNAL 72RE - 03B - Final GSN Starting Point" xfId="1703"/>
    <cellStyle name="_200708 Interim Actual V3_RbP - 4 Yr Outlook 2011-12 GSN - Master File v3_2012-06-15 - 2012-13 GSN - Allocation Report - INTERNAL 72RE - 03B - Final GSN Starting Point" xfId="1704"/>
    <cellStyle name="_200708 Interim Actual V3_RbP - 4 Yr Outlook 2011-12 GSN - Master File v3_2012-07-24 - 2012-13 GSN - Allocation Report - INTERNAL 72RE - 04 - OECTA" xfId="1705"/>
    <cellStyle name="_200708 Interim Actual V3_RbP - 4 Yr Outlook 2011-12 GSN - Master File v3_2012-07-25 - 2012-13 GSN - Allocation Report - INTERNAL 72RE - 04 - OECTA v2" xfId="1706"/>
    <cellStyle name="_200708 Interim Actual V3_RbP - 4 Yr Outlook 2011-12 GSN - Master File v3_APPROVED" xfId="1707"/>
    <cellStyle name="_200708 Interim Actual V3_RbP - 4 Yr Outlook 2011-12 GSN - Master File v3_APPROVEDTEST" xfId="1708"/>
    <cellStyle name="_200708 Interim Actual V3_RbP - 4 Yr Outlook 2011-12 GSN - Master File v3_BASE" xfId="1709"/>
    <cellStyle name="_200708 Interim Actual V3_RbP - 4 Yr Outlook 2011-12 GSN - Master File v3_ENH" xfId="1710"/>
    <cellStyle name="_200708 Interim Actual V3_RbP - 4 Yr Outlook 2011-12 GSN - Master File v3_G48CS25 Df" xfId="1711"/>
    <cellStyle name="_200708 Interim Actual V3_RbP - 4 Yr Outlook 2011-12 GSN - Master File v3_Reconcile Base" xfId="1712"/>
    <cellStyle name="_200708 Interim Actual V3_RbP - 4 Yr Outlook 2011-12 GSN - Master File v3_RECONCILIATION" xfId="1713"/>
    <cellStyle name="_200708 Interim Actual V3_RbP - 4 Yr Outlook 2011-12 GSN - Master File v3_SAF Df" xfId="1714"/>
    <cellStyle name="_200708 Interim Actual V3_RbP - 4 Yr Outlook 2011-12 GSN - Master File v3_Sheet1" xfId="1715"/>
    <cellStyle name="_200708 Interim Actual V3_RbP - 4 Yr Outlook 2011-12 GSN - Master File v3_SUMMARY" xfId="1716"/>
    <cellStyle name="_200708 Interim Actual V3_RbP - 4 Yr Outlook 2011-12 GSN - Master File v3_Unallocated" xfId="1717"/>
    <cellStyle name="_200708 Interim Actual V3_RBP Adjustments" xfId="1718"/>
    <cellStyle name="_200708 Interim Actual V3_RBP Adjustments 2" xfId="1719"/>
    <cellStyle name="_200708 Interim Actual V3_RECONCILIATION" xfId="1720"/>
    <cellStyle name="_200708 Interim Actual V3_Summary of financial totals" xfId="1721"/>
    <cellStyle name="_200708 Interim Actual V3_Unallocated" xfId="1722"/>
    <cellStyle name="_200708 Interim Actual V3_Unallocated_1" xfId="1723"/>
    <cellStyle name="_200708 Interim Actual V3_Unallocated_ENH" xfId="1724"/>
    <cellStyle name="_200910 RBP - December 18" xfId="1725"/>
    <cellStyle name="_2011-(02)Feb-24 - 2011-12 GSN - Allocation Report - Enhancements - Update CapInterest" xfId="1726"/>
    <cellStyle name="_2011-(03)Mar-10 - 2011-12 GSN - Allocation Report - Base Forecast Reconciliation - Update 72RE" xfId="1727"/>
    <cellStyle name="_2011-(03)Mar-14 - 2011-12 GSN - Allocation Report - Enhancements - Update 72REt" xfId="1728"/>
    <cellStyle name="_2011-(03)Mar-14 - 2011-12 GSN - Allocation Report - Enhancements - Update 72REt_1" xfId="1729"/>
    <cellStyle name="_2011-(03)Mar-24 - 2011-12 GSN - Allocation Report - Enhancements - Update RECAPP" xfId="1730"/>
    <cellStyle name="_2011-(09)Sep-23 - 2011-12 GSN - Allocation Report - Enhancements - Update RECAPP" xfId="1731"/>
    <cellStyle name="_2012-(01)Jan-17 - 2011-12 GSN - Allocation Report - 2012-13 Projected Base" xfId="1732"/>
    <cellStyle name="_2012-01-16 - 2012-13 GSN - Allocation Report - Base Forecast Reconciliation" xfId="1733"/>
    <cellStyle name="_417 - EDU-2009-P13-Prior_Non_Grant_Reversal" xfId="1734"/>
    <cellStyle name="_417 - EDU-2009-P13-Prior_Non_Grant_Reversal 2" xfId="1735"/>
    <cellStyle name="_BASE" xfId="1736"/>
    <cellStyle name="_BPS Consolidation Summary (Feb 24) EDU" xfId="1737"/>
    <cellStyle name="_BPS Consolidation Summary (Feb 24) EDU 2" xfId="1738"/>
    <cellStyle name="_Copy of 4 Yr Outlook 2011-12 GSN - Master File v11" xfId="1739"/>
    <cellStyle name="_Non-SectorFunding to SBs-revised Jan 13-11" xfId="1740"/>
    <cellStyle name="_Non-SectorFunding to SBs-revised Jan 13-11 2" xfId="1741"/>
    <cellStyle name="_Upload Reconciliation 2008-V3" xfId="1742"/>
    <cellStyle name="_Upload Reconciliation 2008-V3 2" xfId="1743"/>
    <cellStyle name="_Upload Reconciliation V2" xfId="1744"/>
    <cellStyle name="_Upload Reconciliation V2 2" xfId="1745"/>
    <cellStyle name="_Working FIle - Feb 28" xfId="1746"/>
    <cellStyle name="_Working FIle - Feb 28_2009-(02)Feb-11-4 Yr Outlook_2009-10 GSN with ETFO at 3% with reconcile (3)" xfId="1747"/>
    <cellStyle name="_Working FIle - Feb 28_2009-(02)Feb-11-4 Yr Outlook_2009-10 GSN with ETFO at 3% with reconcile (3)_2009-(03)Mar-13 - 2009-10 GSN - Allocation Report - Revised Estimates 72 brds ETFO" xfId="1748"/>
    <cellStyle name="_Working FIle - Feb 28_2009-(02)Feb-11-4 Yr Outlook_2009-10 GSN with ETFO at 3% with reconcile (3)_2009-10 Projections March 2009" xfId="1749"/>
    <cellStyle name="_Working FIle - Feb 28_2009-10 Base Forecast" xfId="1750"/>
    <cellStyle name="_Working FIle - Feb 28_4 Yr Outlook 2012-13 GSN - Master File v2" xfId="1751"/>
    <cellStyle name="_Working FIle - Feb 28_BBB" xfId="1752"/>
    <cellStyle name="_Working FIle - Feb 28_Briefing Notes" xfId="1753"/>
    <cellStyle name="_Working FIle - Feb 28_Copy of 4 Yr Outlook 2011-12 GSN - Master File v11" xfId="1754"/>
    <cellStyle name="_Working FIle - Feb 28_LF2 REV" xfId="1755"/>
    <cellStyle name="_Working FIle - Feb 28_RbP - 4 Yr Outlook 2011-12 GSN - Master File v3" xfId="1756"/>
    <cellStyle name="_Working FIle - Feb 28_Unallocated" xfId="1757"/>
    <cellStyle name="Accent1 - 20%" xfId="1758"/>
    <cellStyle name="Accent1 - 40%" xfId="1759"/>
    <cellStyle name="Accent1 - 60%" xfId="1760"/>
    <cellStyle name="Accent2 - 20%" xfId="1761"/>
    <cellStyle name="Accent2 - 40%" xfId="1762"/>
    <cellStyle name="Accent2 - 60%" xfId="1763"/>
    <cellStyle name="Accent3 - 20%" xfId="1764"/>
    <cellStyle name="Accent3 - 40%" xfId="1765"/>
    <cellStyle name="Accent3 - 60%" xfId="1766"/>
    <cellStyle name="Accent4 - 20%" xfId="1767"/>
    <cellStyle name="Accent4 - 40%" xfId="1768"/>
    <cellStyle name="Accent4 - 60%" xfId="1769"/>
    <cellStyle name="Accent5 - 20%" xfId="1770"/>
    <cellStyle name="Accent5 - 40%" xfId="1771"/>
    <cellStyle name="Accent5 - 60%" xfId="1772"/>
    <cellStyle name="Accent6 - 20%" xfId="1773"/>
    <cellStyle name="Accent6 - 40%" xfId="1774"/>
    <cellStyle name="Accent6 - 60%" xfId="1775"/>
    <cellStyle name="BlackHeading" xfId="12"/>
    <cellStyle name="BlackHeading 2" xfId="1776"/>
    <cellStyle name="Comma" xfId="1" builtinId="3"/>
    <cellStyle name="Comma 10" xfId="1831"/>
    <cellStyle name="Comma 2" xfId="19"/>
    <cellStyle name="Comma 2 2" xfId="1777"/>
    <cellStyle name="Comma 3" xfId="1778"/>
    <cellStyle name="Comma 3 2" xfId="1779"/>
    <cellStyle name="Comma 4" xfId="1780"/>
    <cellStyle name="Comma 4 2" xfId="1781"/>
    <cellStyle name="Comma 5" xfId="1782"/>
    <cellStyle name="Comma 5 2" xfId="1783"/>
    <cellStyle name="Comma 6" xfId="1784"/>
    <cellStyle name="Comma 6 2" xfId="1785"/>
    <cellStyle name="Comma 7" xfId="1786"/>
    <cellStyle name="Comma 8" xfId="1787"/>
    <cellStyle name="Comma 9" xfId="1788"/>
    <cellStyle name="Comma0" xfId="1789"/>
    <cellStyle name="Comma0 2" xfId="1790"/>
    <cellStyle name="COMMAS" xfId="1791"/>
    <cellStyle name="COMMAS 2" xfId="1792"/>
    <cellStyle name="CP" xfId="2"/>
    <cellStyle name="CP2" xfId="3"/>
    <cellStyle name="Currency 2" xfId="1793"/>
    <cellStyle name="Currency 2 2" xfId="1794"/>
    <cellStyle name="Currency 3" xfId="1795"/>
    <cellStyle name="Currency 3 2" xfId="1796"/>
    <cellStyle name="Currency 4" xfId="1797"/>
    <cellStyle name="Currency0" xfId="1798"/>
    <cellStyle name="Currency0 2" xfId="1799"/>
    <cellStyle name="Date" xfId="1800"/>
    <cellStyle name="Date 2" xfId="1801"/>
    <cellStyle name="Emphasis 1" xfId="1802"/>
    <cellStyle name="Emphasis 2" xfId="1803"/>
    <cellStyle name="Emphasis 3" xfId="1804"/>
    <cellStyle name="Fixed" xfId="1805"/>
    <cellStyle name="Fixed 2" xfId="1806"/>
    <cellStyle name="Heading" xfId="4"/>
    <cellStyle name="Heading 5" xfId="1807"/>
    <cellStyle name="Hyperlink" xfId="1834" builtinId="8"/>
    <cellStyle name="Input" xfId="5" builtinId="20" customBuiltin="1"/>
    <cellStyle name="Input 2" xfId="1832"/>
    <cellStyle name="Left" xfId="6"/>
    <cellStyle name="LtBlue" xfId="13"/>
    <cellStyle name="LtGreen" xfId="14"/>
    <cellStyle name="LtRed" xfId="15"/>
    <cellStyle name="Min" xfId="7"/>
    <cellStyle name="Min 2" xfId="11"/>
    <cellStyle name="Min 2 2" xfId="1828"/>
    <cellStyle name="Min 2 3" xfId="1808"/>
    <cellStyle name="Min 3" xfId="1809"/>
    <cellStyle name="Monétaire 3" xfId="1810"/>
    <cellStyle name="Monétaire 3 2" xfId="1811"/>
    <cellStyle name="Normal" xfId="0" builtinId="0"/>
    <cellStyle name="Normal 2" xfId="10"/>
    <cellStyle name="Normal 2 2" xfId="1812"/>
    <cellStyle name="Normal 2 3" xfId="1813"/>
    <cellStyle name="Normal 3" xfId="1814"/>
    <cellStyle name="Normal 4" xfId="1815"/>
    <cellStyle name="Normal 4 2" xfId="1816"/>
    <cellStyle name="Normal 5" xfId="1817"/>
    <cellStyle name="Normal 6" xfId="1818"/>
    <cellStyle name="Normal 7" xfId="1827"/>
    <cellStyle name="Normal 8" xfId="1830"/>
    <cellStyle name="Normal 9" xfId="1829"/>
    <cellStyle name="Normal 9 2" xfId="1835"/>
    <cellStyle name="Normal 9 3" xfId="1836"/>
    <cellStyle name="Orange" xfId="16"/>
    <cellStyle name="Percent 2" xfId="1819"/>
    <cellStyle name="Percent 2 2" xfId="1820"/>
    <cellStyle name="Percent 3" xfId="1821"/>
    <cellStyle name="Percent 4" xfId="1833"/>
    <cellStyle name="Percent 5" xfId="17"/>
    <cellStyle name="Right" xfId="8"/>
    <cellStyle name="Sheet Title" xfId="1822"/>
    <cellStyle name="Style 1" xfId="1823"/>
    <cellStyle name="Style 2" xfId="1824"/>
    <cellStyle name="Style 3" xfId="1825"/>
    <cellStyle name="Sub heading" xfId="9"/>
    <cellStyle name="Yellow" xfId="18"/>
    <cellStyle name="千位分隔_2008-90 Preliminary GSN Base Forecast for TPFR" xfId="1826"/>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4-09(Sept)-02%20--%20Template%20for%20Board%20Submission%202014-15_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rolment Effectifs 2014-15"/>
      <sheetName val="Enrolment Effectifs 2015-16"/>
      <sheetName val="ADE EQM 2016-17 - 2018-19"/>
      <sheetName val="PARAM"/>
    </sheetNames>
    <sheetDataSet>
      <sheetData sheetId="0">
        <row r="5">
          <cell r="D5" t="str">
            <v>Board name / Nom du conseil</v>
          </cell>
        </row>
      </sheetData>
      <sheetData sheetId="1"/>
      <sheetData sheetId="2"/>
      <sheetData sheetId="3">
        <row r="2">
          <cell r="E2">
            <v>0</v>
          </cell>
          <cell r="F2" t="str">
            <v>Board name / Nom du conseil</v>
          </cell>
        </row>
        <row r="3">
          <cell r="E3">
            <v>28010</v>
          </cell>
          <cell r="F3" t="str">
            <v>Algoma DSB</v>
          </cell>
        </row>
        <row r="4">
          <cell r="E4">
            <v>67202</v>
          </cell>
          <cell r="F4" t="str">
            <v>Algonquin and Lakeshore Catholic DSB</v>
          </cell>
        </row>
        <row r="5">
          <cell r="E5">
            <v>66010</v>
          </cell>
          <cell r="F5" t="str">
            <v>Avon Maitland DSB</v>
          </cell>
        </row>
        <row r="6">
          <cell r="E6">
            <v>66001</v>
          </cell>
          <cell r="F6" t="str">
            <v>Bluewater DSB</v>
          </cell>
        </row>
        <row r="7">
          <cell r="E7">
            <v>67164</v>
          </cell>
          <cell r="F7" t="str">
            <v>Brant Haldimand Norfolk Catholic DSB</v>
          </cell>
        </row>
        <row r="8">
          <cell r="E8">
            <v>67008</v>
          </cell>
          <cell r="F8" t="str">
            <v>Bruce-Grey Catholic DSB</v>
          </cell>
        </row>
        <row r="9">
          <cell r="E9">
            <v>67172</v>
          </cell>
          <cell r="F9" t="str">
            <v>Catholic DSB of Eastern Ontario</v>
          </cell>
        </row>
        <row r="10">
          <cell r="E10">
            <v>66303</v>
          </cell>
          <cell r="F10" t="str">
            <v>CS Viamonde</v>
          </cell>
        </row>
        <row r="11">
          <cell r="E11">
            <v>67318</v>
          </cell>
          <cell r="F11" t="str">
            <v>CSD catholique Centre-Sud</v>
          </cell>
        </row>
        <row r="12">
          <cell r="E12">
            <v>67326</v>
          </cell>
          <cell r="F12" t="str">
            <v>CSD catholique de l'Est ontarien</v>
          </cell>
        </row>
        <row r="13">
          <cell r="E13">
            <v>29130</v>
          </cell>
          <cell r="F13" t="str">
            <v>CSD catholique des Aurores boréales</v>
          </cell>
        </row>
        <row r="14">
          <cell r="E14">
            <v>29106</v>
          </cell>
          <cell r="F14" t="str">
            <v>CSD catholique des Grandes Rivières</v>
          </cell>
        </row>
        <row r="15">
          <cell r="E15">
            <v>67334</v>
          </cell>
          <cell r="F15" t="str">
            <v>CSD catholique du Centre-Est de l'Ontario</v>
          </cell>
        </row>
        <row r="16">
          <cell r="E16">
            <v>29122</v>
          </cell>
          <cell r="F16" t="str">
            <v>CSD catholique du Nouvel-Ontario</v>
          </cell>
        </row>
        <row r="17">
          <cell r="E17">
            <v>29114</v>
          </cell>
          <cell r="F17" t="str">
            <v>CSD catholique Franco-Nord</v>
          </cell>
        </row>
        <row r="18">
          <cell r="E18">
            <v>67300</v>
          </cell>
          <cell r="F18" t="str">
            <v>CSD des écoles catholiques du Sud-Ouest</v>
          </cell>
        </row>
        <row r="19">
          <cell r="E19">
            <v>66311</v>
          </cell>
          <cell r="F19" t="str">
            <v>CSD des écoles publiques de l'Est de l'Ontario</v>
          </cell>
        </row>
        <row r="20">
          <cell r="E20">
            <v>28118</v>
          </cell>
          <cell r="F20" t="str">
            <v>CSD du Grand Nord de l'Ontario</v>
          </cell>
        </row>
        <row r="21">
          <cell r="E21">
            <v>28100</v>
          </cell>
          <cell r="F21" t="str">
            <v>CSD du Nord-Est de l'Ontario</v>
          </cell>
        </row>
        <row r="22">
          <cell r="E22">
            <v>66150</v>
          </cell>
          <cell r="F22" t="str">
            <v>DSB of Niagara</v>
          </cell>
        </row>
        <row r="23">
          <cell r="E23">
            <v>28002</v>
          </cell>
          <cell r="F23" t="str">
            <v>DSB Ontario North East</v>
          </cell>
        </row>
        <row r="24">
          <cell r="E24">
            <v>67083</v>
          </cell>
          <cell r="F24" t="str">
            <v>Dufferin-Peel Catholic DSB</v>
          </cell>
        </row>
        <row r="25">
          <cell r="E25">
            <v>67105</v>
          </cell>
          <cell r="F25" t="str">
            <v>Durham Catholic DSB</v>
          </cell>
        </row>
        <row r="26">
          <cell r="E26">
            <v>66060</v>
          </cell>
          <cell r="F26" t="str">
            <v>Durham DSB</v>
          </cell>
        </row>
        <row r="27">
          <cell r="E27">
            <v>66168</v>
          </cell>
          <cell r="F27" t="str">
            <v>Grand Erie DSB</v>
          </cell>
        </row>
        <row r="28">
          <cell r="E28">
            <v>66028</v>
          </cell>
          <cell r="F28" t="str">
            <v>Greater Essex County DSB</v>
          </cell>
        </row>
        <row r="29">
          <cell r="E29">
            <v>67113</v>
          </cell>
          <cell r="F29" t="str">
            <v>Halton Catholic DSB</v>
          </cell>
        </row>
        <row r="30">
          <cell r="E30">
            <v>66133</v>
          </cell>
          <cell r="F30" t="str">
            <v>Halton DSB</v>
          </cell>
        </row>
        <row r="31">
          <cell r="E31">
            <v>67121</v>
          </cell>
          <cell r="F31" t="str">
            <v>Hamilton-Wentworth Catholic DSB</v>
          </cell>
        </row>
        <row r="32">
          <cell r="E32">
            <v>66141</v>
          </cell>
          <cell r="F32" t="str">
            <v>Hamilton-Wentworth DSB</v>
          </cell>
        </row>
        <row r="33">
          <cell r="E33">
            <v>66222</v>
          </cell>
          <cell r="F33" t="str">
            <v>Hastings and Prince Edward DSB</v>
          </cell>
        </row>
        <row r="34">
          <cell r="E34">
            <v>67016</v>
          </cell>
          <cell r="F34" t="str">
            <v>Huron-Perth Catholic DSB</v>
          </cell>
        </row>
        <row r="35">
          <cell r="E35">
            <v>29025</v>
          </cell>
          <cell r="F35" t="str">
            <v>Huron-Superior Catholic DSB</v>
          </cell>
        </row>
        <row r="36">
          <cell r="E36">
            <v>66079</v>
          </cell>
          <cell r="F36" t="str">
            <v>Kawartha Pine Ridge DSB</v>
          </cell>
        </row>
        <row r="37">
          <cell r="E37">
            <v>28045</v>
          </cell>
          <cell r="F37" t="str">
            <v>Keewatin-Patricia DSB</v>
          </cell>
        </row>
        <row r="38">
          <cell r="E38">
            <v>29050</v>
          </cell>
          <cell r="F38" t="str">
            <v>Kenora Catholic DSB</v>
          </cell>
        </row>
        <row r="39">
          <cell r="E39">
            <v>28061</v>
          </cell>
          <cell r="F39" t="str">
            <v>Lakehead DSB</v>
          </cell>
        </row>
        <row r="40">
          <cell r="E40">
            <v>66036</v>
          </cell>
          <cell r="F40" t="str">
            <v>Lambton Kent DSB</v>
          </cell>
        </row>
        <row r="41">
          <cell r="E41">
            <v>66206</v>
          </cell>
          <cell r="F41" t="str">
            <v>Limestone DSB</v>
          </cell>
        </row>
        <row r="42">
          <cell r="E42">
            <v>67032</v>
          </cell>
          <cell r="F42" t="str">
            <v>London District Catholic School Board</v>
          </cell>
        </row>
        <row r="43">
          <cell r="E43">
            <v>28037</v>
          </cell>
          <cell r="F43" t="str">
            <v>Near North DSB</v>
          </cell>
        </row>
        <row r="44">
          <cell r="E44">
            <v>67156</v>
          </cell>
          <cell r="F44" t="str">
            <v>Niagara Catholic DSB</v>
          </cell>
        </row>
        <row r="45">
          <cell r="E45">
            <v>29017</v>
          </cell>
          <cell r="F45" t="str">
            <v>Nipissing-Parry Sound Catholic DSB</v>
          </cell>
        </row>
        <row r="46">
          <cell r="E46">
            <v>29009</v>
          </cell>
          <cell r="F46" t="str">
            <v>Northeastern Catholic DSB</v>
          </cell>
        </row>
        <row r="47">
          <cell r="E47">
            <v>29041</v>
          </cell>
          <cell r="F47" t="str">
            <v>Northwest Catholic DSB</v>
          </cell>
        </row>
        <row r="48">
          <cell r="E48">
            <v>67180</v>
          </cell>
          <cell r="F48" t="str">
            <v>Ottawa Catholic DSB</v>
          </cell>
        </row>
        <row r="49">
          <cell r="E49">
            <v>66184</v>
          </cell>
          <cell r="F49" t="str">
            <v>Ottawa-Carleton DSB</v>
          </cell>
        </row>
        <row r="50">
          <cell r="E50">
            <v>66125</v>
          </cell>
          <cell r="F50" t="str">
            <v>Peel DSB</v>
          </cell>
        </row>
        <row r="51">
          <cell r="E51">
            <v>67067</v>
          </cell>
          <cell r="F51" t="str">
            <v>Peterborough V N C Catholic DSB</v>
          </cell>
        </row>
        <row r="52">
          <cell r="E52">
            <v>28029</v>
          </cell>
          <cell r="F52" t="str">
            <v>Rainbow DSB</v>
          </cell>
        </row>
        <row r="53">
          <cell r="E53">
            <v>28053</v>
          </cell>
          <cell r="F53" t="str">
            <v>Rainy River DSB</v>
          </cell>
        </row>
        <row r="54">
          <cell r="E54">
            <v>67199</v>
          </cell>
          <cell r="F54" t="str">
            <v>Renfrew County Catholic DSB</v>
          </cell>
        </row>
        <row r="55">
          <cell r="E55">
            <v>66214</v>
          </cell>
          <cell r="F55" t="str">
            <v>Renfrew County DSB</v>
          </cell>
        </row>
        <row r="56">
          <cell r="E56">
            <v>66109</v>
          </cell>
          <cell r="F56" t="str">
            <v>Simcoe County DSB</v>
          </cell>
        </row>
        <row r="57">
          <cell r="E57">
            <v>67091</v>
          </cell>
          <cell r="F57" t="str">
            <v>Simcoe Muskoka Catholic DSB</v>
          </cell>
        </row>
        <row r="58">
          <cell r="E58">
            <v>67040</v>
          </cell>
          <cell r="F58" t="str">
            <v>St. Clair Catholic DSB</v>
          </cell>
        </row>
        <row r="59">
          <cell r="E59">
            <v>29033</v>
          </cell>
          <cell r="F59" t="str">
            <v>Sudbury Catholic DSB</v>
          </cell>
        </row>
        <row r="60">
          <cell r="E60">
            <v>29076</v>
          </cell>
          <cell r="F60" t="str">
            <v>Superior North Catholic DSB</v>
          </cell>
        </row>
        <row r="61">
          <cell r="E61">
            <v>28070</v>
          </cell>
          <cell r="F61" t="str">
            <v>Superior-Greenstone DSB</v>
          </cell>
        </row>
        <row r="62">
          <cell r="E62">
            <v>66044</v>
          </cell>
          <cell r="F62" t="str">
            <v>Thames Valley DSB</v>
          </cell>
        </row>
        <row r="63">
          <cell r="E63">
            <v>29068</v>
          </cell>
          <cell r="F63" t="str">
            <v>Thunder Bay Catholic DSB</v>
          </cell>
        </row>
        <row r="64">
          <cell r="E64">
            <v>67059</v>
          </cell>
          <cell r="F64" t="str">
            <v>Toronto Catholic DSB</v>
          </cell>
        </row>
        <row r="65">
          <cell r="E65">
            <v>66052</v>
          </cell>
          <cell r="F65" t="str">
            <v>Toronto DSB</v>
          </cell>
        </row>
        <row r="66">
          <cell r="E66">
            <v>66087</v>
          </cell>
          <cell r="F66" t="str">
            <v>Trillium Lakelands DSB</v>
          </cell>
        </row>
        <row r="67">
          <cell r="E67">
            <v>66192</v>
          </cell>
          <cell r="F67" t="str">
            <v>Upper Canada DSB</v>
          </cell>
        </row>
        <row r="68">
          <cell r="E68">
            <v>66117</v>
          </cell>
          <cell r="F68" t="str">
            <v>Upper Grand DSB</v>
          </cell>
        </row>
        <row r="69">
          <cell r="E69">
            <v>67148</v>
          </cell>
          <cell r="F69" t="str">
            <v>Waterloo Catholic DSB</v>
          </cell>
        </row>
        <row r="70">
          <cell r="E70">
            <v>66176</v>
          </cell>
          <cell r="F70" t="str">
            <v>Waterloo Region DSB</v>
          </cell>
        </row>
        <row r="71">
          <cell r="E71">
            <v>67130</v>
          </cell>
          <cell r="F71" t="str">
            <v>Wellington Catholic DSB</v>
          </cell>
        </row>
        <row r="72">
          <cell r="E72">
            <v>67024</v>
          </cell>
          <cell r="F72" t="str">
            <v>Windsor-Essex Catholic DSB</v>
          </cell>
        </row>
        <row r="73">
          <cell r="E73">
            <v>67075</v>
          </cell>
          <cell r="F73" t="str">
            <v>York Catholic DSB</v>
          </cell>
        </row>
        <row r="74">
          <cell r="E74">
            <v>66095</v>
          </cell>
          <cell r="F74" t="str">
            <v>York Region DSB</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T82"/>
  <sheetViews>
    <sheetView view="pageBreakPreview" zoomScale="70" zoomScaleNormal="100" zoomScaleSheetLayoutView="70" workbookViewId="0">
      <selection activeCell="D5" sqref="D5"/>
    </sheetView>
  </sheetViews>
  <sheetFormatPr defaultRowHeight="12.75" x14ac:dyDescent="0.2"/>
  <cols>
    <col min="1" max="1" width="7.28515625" style="12" customWidth="1"/>
    <col min="2" max="2" width="12.140625" style="12" customWidth="1"/>
    <col min="3" max="3" width="58.85546875" style="12" hidden="1" customWidth="1"/>
    <col min="4" max="4" width="68.28515625" style="12" customWidth="1"/>
    <col min="5" max="5" width="18.7109375" style="12" customWidth="1"/>
    <col min="6" max="6" width="18.85546875" style="12" customWidth="1"/>
    <col min="7" max="7" width="19.140625" style="12" bestFit="1" customWidth="1"/>
    <col min="8" max="8" width="18.85546875" style="12" customWidth="1"/>
    <col min="9" max="9" width="15.140625" style="12" bestFit="1" customWidth="1"/>
    <col min="10" max="10" width="18.85546875" style="12" customWidth="1"/>
    <col min="11" max="11" width="29.140625" style="12" customWidth="1"/>
    <col min="12" max="12" width="18.7109375" style="12" customWidth="1"/>
    <col min="13" max="13" width="17.85546875" style="12" customWidth="1"/>
    <col min="14" max="14" width="18.85546875" style="12" customWidth="1"/>
    <col min="15" max="15" width="29.140625" style="12" bestFit="1" customWidth="1"/>
    <col min="16" max="16" width="18.85546875" style="12" customWidth="1"/>
    <col min="17" max="17" width="15.140625" style="12" bestFit="1" customWidth="1"/>
    <col min="18" max="18" width="18.85546875" style="12" customWidth="1"/>
    <col min="19" max="19" width="15.140625" style="12" customWidth="1"/>
    <col min="20" max="20" width="17" style="12" customWidth="1"/>
    <col min="21" max="16384" width="9.140625" style="12"/>
  </cols>
  <sheetData>
    <row r="1" spans="1:20" s="71" customFormat="1" x14ac:dyDescent="0.2">
      <c r="A1" s="70"/>
    </row>
    <row r="2" spans="1:20" s="71" customFormat="1" x14ac:dyDescent="0.2">
      <c r="A2" s="70" t="s">
        <v>64</v>
      </c>
      <c r="B2" s="72"/>
      <c r="C2" s="73"/>
      <c r="D2" s="73"/>
      <c r="E2" s="73"/>
      <c r="P2" s="73"/>
      <c r="R2" s="73"/>
      <c r="T2" s="73"/>
    </row>
    <row r="3" spans="1:20" s="71" customFormat="1" ht="18" x14ac:dyDescent="0.2">
      <c r="A3" s="74"/>
      <c r="B3" s="75" t="s">
        <v>370</v>
      </c>
      <c r="C3" s="354" t="s">
        <v>68</v>
      </c>
      <c r="D3" s="73"/>
      <c r="E3" s="73"/>
      <c r="P3" s="73"/>
      <c r="R3" s="73"/>
      <c r="T3" s="73"/>
    </row>
    <row r="4" spans="1:20" s="71" customFormat="1" ht="18" x14ac:dyDescent="0.25">
      <c r="A4" s="76"/>
      <c r="B4" s="77"/>
      <c r="E4" s="78"/>
      <c r="G4" s="95"/>
      <c r="I4" s="95"/>
      <c r="K4" s="96"/>
      <c r="N4" s="96"/>
    </row>
    <row r="5" spans="1:20" s="18" customFormat="1" ht="18" x14ac:dyDescent="0.25">
      <c r="A5" s="93" t="s">
        <v>11</v>
      </c>
      <c r="B5" s="71"/>
      <c r="C5" s="355" t="s">
        <v>11</v>
      </c>
      <c r="D5" s="49" t="s">
        <v>22</v>
      </c>
      <c r="E5" s="80"/>
      <c r="F5" s="94" t="s">
        <v>65</v>
      </c>
      <c r="G5" s="80"/>
      <c r="H5" s="71"/>
      <c r="I5" s="80"/>
      <c r="J5" s="71"/>
      <c r="K5" s="98"/>
      <c r="L5" s="71"/>
      <c r="M5" s="94"/>
      <c r="N5" s="96"/>
      <c r="O5" s="71"/>
      <c r="P5" s="71"/>
      <c r="Q5" s="71"/>
      <c r="R5" s="71"/>
      <c r="S5" s="71"/>
      <c r="T5" s="71"/>
    </row>
    <row r="6" spans="1:20" s="71" customFormat="1" ht="18.75" x14ac:dyDescent="0.3">
      <c r="A6" s="79" t="s">
        <v>12</v>
      </c>
      <c r="C6" s="355" t="s">
        <v>12</v>
      </c>
      <c r="D6" s="83" t="str">
        <f>IF(INDEX(Brdno,MATCH(D5,DSBName,0))=0,"ATTN: Error / Erreur", INDEX(Brdno, MATCH(D5, DSBName,0)))</f>
        <v>ATTN: Error / Erreur</v>
      </c>
      <c r="E6" s="80"/>
      <c r="F6" s="97" t="s">
        <v>66</v>
      </c>
      <c r="G6" s="96"/>
      <c r="I6" s="100"/>
      <c r="K6" s="98"/>
      <c r="M6" s="97"/>
      <c r="N6" s="96"/>
    </row>
    <row r="7" spans="1:20" s="71" customFormat="1" ht="18" x14ac:dyDescent="0.25">
      <c r="E7" s="84"/>
      <c r="F7" s="99" t="s">
        <v>99</v>
      </c>
      <c r="G7" s="96"/>
      <c r="I7" s="100"/>
      <c r="K7" s="101"/>
      <c r="M7" s="99"/>
      <c r="N7" s="96"/>
    </row>
    <row r="8" spans="1:20" s="71" customFormat="1" ht="18" x14ac:dyDescent="0.25">
      <c r="A8" s="85"/>
      <c r="B8" s="72"/>
      <c r="C8" s="73"/>
      <c r="E8" s="86"/>
      <c r="F8" s="99" t="s">
        <v>100</v>
      </c>
      <c r="G8" s="96"/>
      <c r="I8" s="100"/>
      <c r="K8" s="100"/>
      <c r="M8" s="99"/>
      <c r="N8" s="96"/>
      <c r="P8" s="73"/>
      <c r="R8" s="73"/>
      <c r="T8" s="73"/>
    </row>
    <row r="9" spans="1:20" s="71" customFormat="1" ht="18" x14ac:dyDescent="0.25">
      <c r="A9" s="85"/>
      <c r="B9" s="72"/>
      <c r="C9" s="73"/>
      <c r="D9" s="84"/>
      <c r="E9" s="73"/>
      <c r="F9" s="102" t="s">
        <v>101</v>
      </c>
      <c r="G9" s="96"/>
      <c r="I9" s="100"/>
      <c r="K9" s="100"/>
      <c r="M9" s="102"/>
      <c r="N9" s="96"/>
      <c r="P9" s="73"/>
      <c r="R9" s="73"/>
      <c r="T9" s="73"/>
    </row>
    <row r="10" spans="1:20" s="71" customFormat="1" ht="18" x14ac:dyDescent="0.25">
      <c r="A10" s="70"/>
      <c r="E10" s="73"/>
      <c r="F10" s="102" t="s">
        <v>102</v>
      </c>
      <c r="G10" s="96"/>
      <c r="I10" s="100"/>
      <c r="K10" s="100"/>
      <c r="M10" s="102"/>
      <c r="N10" s="96"/>
      <c r="P10" s="73"/>
      <c r="R10" s="73"/>
      <c r="T10" s="73"/>
    </row>
    <row r="11" spans="1:20" s="71" customFormat="1" ht="18" x14ac:dyDescent="0.25">
      <c r="A11" s="70"/>
      <c r="E11" s="73"/>
      <c r="F11" s="102" t="s">
        <v>103</v>
      </c>
      <c r="G11" s="96"/>
      <c r="I11" s="100"/>
      <c r="K11" s="100"/>
      <c r="M11" s="102"/>
      <c r="N11" s="96"/>
      <c r="P11" s="73"/>
      <c r="R11" s="73"/>
      <c r="T11" s="73"/>
    </row>
    <row r="12" spans="1:20" s="71" customFormat="1" ht="18" x14ac:dyDescent="0.25">
      <c r="A12" s="89"/>
      <c r="B12" s="90" t="s">
        <v>104</v>
      </c>
      <c r="C12" s="356" t="s">
        <v>104</v>
      </c>
      <c r="D12" s="91"/>
      <c r="E12" s="91"/>
      <c r="F12" s="91"/>
      <c r="G12" s="91"/>
      <c r="H12" s="91"/>
      <c r="I12" s="91"/>
      <c r="J12" s="91"/>
      <c r="K12" s="91"/>
      <c r="L12" s="91"/>
      <c r="N12" s="91"/>
      <c r="P12" s="73"/>
      <c r="R12" s="73"/>
      <c r="T12" s="73"/>
    </row>
    <row r="13" spans="1:20" ht="18" x14ac:dyDescent="0.25">
      <c r="A13" s="89"/>
      <c r="B13" s="71"/>
      <c r="C13" s="357" t="s">
        <v>21</v>
      </c>
      <c r="D13" s="103" t="s">
        <v>21</v>
      </c>
      <c r="E13" s="177" t="s">
        <v>281</v>
      </c>
      <c r="F13" s="332"/>
      <c r="G13" s="333"/>
      <c r="H13" s="334"/>
      <c r="I13" s="91"/>
      <c r="J13" s="91"/>
      <c r="K13" s="91"/>
      <c r="L13" s="91"/>
      <c r="M13" s="91"/>
      <c r="N13" s="91"/>
      <c r="O13" s="71"/>
      <c r="P13" s="73"/>
      <c r="Q13" s="71"/>
      <c r="R13" s="73"/>
      <c r="S13" s="71"/>
      <c r="T13" s="73"/>
    </row>
    <row r="14" spans="1:20" ht="18" x14ac:dyDescent="0.25">
      <c r="A14" s="89"/>
      <c r="B14" s="71"/>
      <c r="C14" s="357" t="s">
        <v>24</v>
      </c>
      <c r="D14" s="103" t="s">
        <v>24</v>
      </c>
      <c r="E14" s="177" t="s">
        <v>282</v>
      </c>
      <c r="F14" s="337"/>
      <c r="G14" s="335"/>
      <c r="H14" s="336"/>
      <c r="I14" s="91"/>
      <c r="J14" s="91"/>
      <c r="K14" s="91"/>
      <c r="L14" s="91"/>
      <c r="M14" s="91"/>
      <c r="N14" s="91"/>
      <c r="O14" s="71"/>
      <c r="P14" s="73"/>
      <c r="Q14" s="71"/>
      <c r="R14" s="73"/>
      <c r="S14" s="71"/>
      <c r="T14" s="73"/>
    </row>
    <row r="15" spans="1:20" ht="18" x14ac:dyDescent="0.25">
      <c r="A15" s="89"/>
      <c r="B15" s="71"/>
      <c r="C15" s="357" t="s">
        <v>23</v>
      </c>
      <c r="D15" s="103" t="s">
        <v>23</v>
      </c>
      <c r="E15" s="177" t="s">
        <v>283</v>
      </c>
      <c r="F15" s="332"/>
      <c r="G15" s="335"/>
      <c r="H15" s="336"/>
      <c r="I15" s="91"/>
      <c r="J15" s="91"/>
      <c r="K15" s="91"/>
      <c r="L15" s="91"/>
      <c r="M15" s="91"/>
      <c r="N15" s="91"/>
      <c r="O15" s="71"/>
      <c r="P15" s="73"/>
      <c r="Q15" s="71"/>
      <c r="R15" s="73"/>
      <c r="S15" s="71"/>
      <c r="T15" s="73"/>
    </row>
    <row r="16" spans="1:20" s="47" customFormat="1" x14ac:dyDescent="0.2">
      <c r="A16" s="89"/>
      <c r="B16" s="92" t="s">
        <v>374</v>
      </c>
      <c r="C16" s="92"/>
      <c r="D16" s="91"/>
      <c r="E16" s="91"/>
      <c r="F16" s="91"/>
      <c r="G16" s="91"/>
      <c r="H16" s="91"/>
      <c r="I16" s="91"/>
      <c r="J16" s="91"/>
      <c r="K16" s="91"/>
      <c r="L16" s="91"/>
      <c r="M16" s="91"/>
      <c r="N16" s="91"/>
      <c r="O16" s="71"/>
      <c r="P16" s="73"/>
      <c r="Q16" s="71"/>
      <c r="R16" s="73"/>
      <c r="S16" s="71"/>
      <c r="T16" s="73"/>
    </row>
    <row r="17" spans="1:20" s="47" customFormat="1" x14ac:dyDescent="0.2">
      <c r="A17" s="89"/>
      <c r="B17" s="104"/>
      <c r="C17" s="358" t="s">
        <v>105</v>
      </c>
      <c r="D17" s="91"/>
      <c r="E17" s="91"/>
      <c r="F17" s="91"/>
      <c r="G17" s="91"/>
      <c r="H17" s="91"/>
      <c r="I17" s="91"/>
      <c r="J17" s="91"/>
      <c r="K17" s="91"/>
      <c r="L17" s="91"/>
      <c r="M17" s="91"/>
      <c r="N17" s="91"/>
      <c r="O17" s="71"/>
      <c r="P17" s="73"/>
      <c r="Q17" s="71"/>
      <c r="R17" s="73"/>
      <c r="S17" s="71"/>
      <c r="T17" s="73"/>
    </row>
    <row r="18" spans="1:20" s="47" customFormat="1" x14ac:dyDescent="0.2">
      <c r="A18" s="70"/>
      <c r="B18" s="88"/>
      <c r="C18" s="88"/>
      <c r="D18" s="73"/>
      <c r="E18" s="73"/>
      <c r="F18" s="73"/>
      <c r="G18" s="73"/>
      <c r="H18" s="73"/>
      <c r="I18" s="73"/>
      <c r="J18" s="73"/>
      <c r="K18" s="73"/>
      <c r="L18" s="73"/>
      <c r="M18" s="73"/>
      <c r="N18" s="71"/>
      <c r="O18" s="71"/>
      <c r="P18" s="73"/>
      <c r="Q18" s="71"/>
      <c r="R18" s="73"/>
      <c r="S18" s="71"/>
      <c r="T18" s="73"/>
    </row>
    <row r="19" spans="1:20" s="47" customFormat="1" ht="18" x14ac:dyDescent="0.25">
      <c r="A19" s="85"/>
      <c r="B19" s="105" t="s">
        <v>13</v>
      </c>
      <c r="C19" s="359" t="s">
        <v>13</v>
      </c>
      <c r="D19" s="73"/>
      <c r="E19" s="118" t="s">
        <v>133</v>
      </c>
      <c r="F19" s="119"/>
      <c r="G19" s="119"/>
      <c r="H19" s="119"/>
      <c r="I19" s="119"/>
      <c r="J19" s="120"/>
      <c r="K19" s="118" t="s">
        <v>155</v>
      </c>
      <c r="L19" s="119"/>
      <c r="M19" s="119"/>
      <c r="N19" s="119"/>
      <c r="O19" s="119"/>
      <c r="P19" s="119"/>
      <c r="Q19" s="119"/>
      <c r="R19" s="119"/>
      <c r="S19" s="119"/>
      <c r="T19" s="119"/>
    </row>
    <row r="20" spans="1:20" s="47" customFormat="1" ht="18" x14ac:dyDescent="0.25">
      <c r="A20" s="106">
        <v>1</v>
      </c>
      <c r="B20" s="107" t="s">
        <v>0</v>
      </c>
      <c r="C20" s="360" t="s">
        <v>0</v>
      </c>
      <c r="D20" s="71"/>
      <c r="E20" s="121" t="s">
        <v>90</v>
      </c>
      <c r="F20" s="121" t="s">
        <v>91</v>
      </c>
      <c r="G20" s="121" t="s">
        <v>1</v>
      </c>
      <c r="H20" s="121" t="s">
        <v>92</v>
      </c>
      <c r="I20" s="122" t="s">
        <v>2</v>
      </c>
      <c r="J20" s="122" t="s">
        <v>93</v>
      </c>
      <c r="K20" s="121" t="s">
        <v>3</v>
      </c>
      <c r="L20" s="121" t="s">
        <v>94</v>
      </c>
      <c r="M20" s="121" t="s">
        <v>4</v>
      </c>
      <c r="N20" s="121" t="s">
        <v>95</v>
      </c>
      <c r="O20" s="121" t="s">
        <v>26</v>
      </c>
      <c r="P20" s="121" t="s">
        <v>96</v>
      </c>
      <c r="Q20" s="121" t="s">
        <v>27</v>
      </c>
      <c r="R20" s="121" t="s">
        <v>97</v>
      </c>
      <c r="S20" s="121" t="s">
        <v>28</v>
      </c>
      <c r="T20" s="121" t="s">
        <v>98</v>
      </c>
    </row>
    <row r="21" spans="1:20" s="48" customFormat="1" ht="61.5" customHeight="1" x14ac:dyDescent="0.2">
      <c r="A21" s="108"/>
      <c r="B21" s="344" t="s">
        <v>371</v>
      </c>
      <c r="C21" s="350" t="s">
        <v>44</v>
      </c>
      <c r="D21" s="109"/>
      <c r="E21" s="123" t="s">
        <v>120</v>
      </c>
      <c r="F21" s="124"/>
      <c r="G21" s="123" t="s">
        <v>121</v>
      </c>
      <c r="H21" s="395"/>
      <c r="I21" s="123" t="s">
        <v>122</v>
      </c>
      <c r="J21" s="396"/>
      <c r="K21" s="125" t="s">
        <v>123</v>
      </c>
      <c r="L21" s="397"/>
      <c r="M21" s="125" t="s">
        <v>124</v>
      </c>
      <c r="N21" s="126"/>
      <c r="O21" s="125" t="s">
        <v>125</v>
      </c>
      <c r="P21" s="126"/>
      <c r="Q21" s="125" t="s">
        <v>126</v>
      </c>
      <c r="R21" s="126"/>
      <c r="S21" s="125" t="s">
        <v>127</v>
      </c>
      <c r="T21" s="126"/>
    </row>
    <row r="22" spans="1:20" s="48" customFormat="1" ht="18.75" customHeight="1" x14ac:dyDescent="0.2">
      <c r="A22" s="110"/>
      <c r="B22" s="111" t="s">
        <v>14</v>
      </c>
      <c r="C22" s="343" t="s">
        <v>14</v>
      </c>
      <c r="D22" s="112"/>
      <c r="E22" s="123"/>
      <c r="F22" s="124"/>
      <c r="G22" s="123"/>
      <c r="H22" s="124"/>
      <c r="I22" s="325"/>
      <c r="J22" s="326"/>
      <c r="K22" s="125"/>
      <c r="L22" s="126"/>
      <c r="M22" s="125"/>
      <c r="N22" s="126"/>
      <c r="O22" s="125"/>
      <c r="P22" s="327"/>
      <c r="Q22" s="327"/>
      <c r="R22" s="126"/>
      <c r="S22" s="125"/>
      <c r="T22" s="126"/>
    </row>
    <row r="23" spans="1:20" ht="15.75" x14ac:dyDescent="0.25">
      <c r="A23" s="77">
        <v>1.1000000000000001</v>
      </c>
      <c r="B23" s="288" t="s">
        <v>15</v>
      </c>
      <c r="C23" s="351" t="s">
        <v>15</v>
      </c>
      <c r="D23" s="289"/>
      <c r="E23" s="178" t="s">
        <v>284</v>
      </c>
      <c r="F23" s="50"/>
      <c r="G23" s="180" t="s">
        <v>285</v>
      </c>
      <c r="H23" s="50"/>
      <c r="I23" s="180" t="s">
        <v>286</v>
      </c>
      <c r="J23" s="138">
        <f>S00001E_17</f>
        <v>0</v>
      </c>
      <c r="K23" s="51"/>
      <c r="L23" s="51"/>
      <c r="M23" s="180" t="s">
        <v>287</v>
      </c>
      <c r="N23" s="52"/>
      <c r="O23" s="51"/>
      <c r="P23" s="51"/>
      <c r="Q23" s="180" t="s">
        <v>288</v>
      </c>
      <c r="R23" s="138">
        <f>S00001E_17 + S00004E_17</f>
        <v>0</v>
      </c>
      <c r="S23" s="51"/>
      <c r="T23" s="53"/>
    </row>
    <row r="24" spans="1:20" ht="15.75" x14ac:dyDescent="0.25">
      <c r="A24" s="77">
        <v>1.2</v>
      </c>
      <c r="B24" s="288" t="s">
        <v>16</v>
      </c>
      <c r="C24" s="351" t="s">
        <v>16</v>
      </c>
      <c r="D24" s="289"/>
      <c r="E24" s="178" t="s">
        <v>289</v>
      </c>
      <c r="F24" s="50"/>
      <c r="G24" s="180" t="s">
        <v>290</v>
      </c>
      <c r="H24" s="50"/>
      <c r="I24" s="180" t="s">
        <v>291</v>
      </c>
      <c r="J24" s="138">
        <f>S00009E_17</f>
        <v>0</v>
      </c>
      <c r="K24" s="54"/>
      <c r="L24" s="54"/>
      <c r="M24" s="180" t="s">
        <v>292</v>
      </c>
      <c r="N24" s="55"/>
      <c r="O24" s="54"/>
      <c r="P24" s="54"/>
      <c r="Q24" s="180" t="s">
        <v>293</v>
      </c>
      <c r="R24" s="138">
        <f>S00009E_17 + S00012E_17</f>
        <v>0</v>
      </c>
      <c r="S24" s="54"/>
      <c r="T24" s="56"/>
    </row>
    <row r="25" spans="1:20" ht="15.75" x14ac:dyDescent="0.25">
      <c r="A25" s="77">
        <v>1.3</v>
      </c>
      <c r="B25" s="288" t="s">
        <v>106</v>
      </c>
      <c r="C25" s="351" t="s">
        <v>106</v>
      </c>
      <c r="D25" s="289"/>
      <c r="E25" s="178" t="s">
        <v>294</v>
      </c>
      <c r="F25" s="50"/>
      <c r="G25" s="180" t="s">
        <v>295</v>
      </c>
      <c r="H25" s="50"/>
      <c r="I25" s="180" t="s">
        <v>296</v>
      </c>
      <c r="J25" s="138">
        <f>S00017E_17</f>
        <v>0</v>
      </c>
      <c r="K25" s="54"/>
      <c r="L25" s="54"/>
      <c r="M25" s="180" t="s">
        <v>297</v>
      </c>
      <c r="N25" s="55"/>
      <c r="O25" s="54"/>
      <c r="P25" s="54"/>
      <c r="Q25" s="180" t="s">
        <v>298</v>
      </c>
      <c r="R25" s="138">
        <f>S00017E_17+S00020E_17</f>
        <v>0</v>
      </c>
      <c r="S25" s="54"/>
      <c r="T25" s="56"/>
    </row>
    <row r="26" spans="1:20" ht="15.75" x14ac:dyDescent="0.25">
      <c r="A26" s="77">
        <v>1.4</v>
      </c>
      <c r="B26" s="288" t="s">
        <v>107</v>
      </c>
      <c r="C26" s="351" t="s">
        <v>107</v>
      </c>
      <c r="D26" s="289"/>
      <c r="E26" s="178" t="s">
        <v>299</v>
      </c>
      <c r="F26" s="50"/>
      <c r="G26" s="180" t="s">
        <v>300</v>
      </c>
      <c r="H26" s="50"/>
      <c r="I26" s="180" t="s">
        <v>301</v>
      </c>
      <c r="J26" s="138">
        <f>S00025E_17</f>
        <v>0</v>
      </c>
      <c r="K26" s="54"/>
      <c r="L26" s="54"/>
      <c r="M26" s="180" t="s">
        <v>302</v>
      </c>
      <c r="N26" s="55"/>
      <c r="O26" s="54"/>
      <c r="P26" s="54"/>
      <c r="Q26" s="180" t="s">
        <v>303</v>
      </c>
      <c r="R26" s="138">
        <f>S00025E_17+S00028E_17</f>
        <v>0</v>
      </c>
      <c r="S26" s="54"/>
      <c r="T26" s="56"/>
    </row>
    <row r="27" spans="1:20" ht="15.75" x14ac:dyDescent="0.2">
      <c r="A27" s="294">
        <v>1.5</v>
      </c>
      <c r="B27" s="293" t="s">
        <v>50</v>
      </c>
      <c r="C27" s="340" t="s">
        <v>50</v>
      </c>
      <c r="D27" s="289"/>
      <c r="E27" s="178" t="s">
        <v>304</v>
      </c>
      <c r="F27" s="138">
        <f>SUM(F23:F26)</f>
        <v>0</v>
      </c>
      <c r="G27" s="180" t="s">
        <v>305</v>
      </c>
      <c r="H27" s="138">
        <f>SUM(H23:H26)</f>
        <v>0</v>
      </c>
      <c r="I27" s="180" t="s">
        <v>306</v>
      </c>
      <c r="J27" s="138">
        <f>SUM(J23:J26)</f>
        <v>0</v>
      </c>
      <c r="K27" s="54"/>
      <c r="L27" s="54"/>
      <c r="M27" s="180" t="s">
        <v>307</v>
      </c>
      <c r="N27" s="138">
        <f>SUM(N23:N26)</f>
        <v>0</v>
      </c>
      <c r="O27" s="54"/>
      <c r="P27" s="54"/>
      <c r="Q27" s="180" t="s">
        <v>308</v>
      </c>
      <c r="R27" s="138">
        <f>SUM(R23:R26)</f>
        <v>0</v>
      </c>
      <c r="S27" s="54"/>
      <c r="T27" s="56"/>
    </row>
    <row r="28" spans="1:20" ht="15.75" x14ac:dyDescent="0.2">
      <c r="A28" s="294" t="s">
        <v>29</v>
      </c>
      <c r="B28" s="293" t="s">
        <v>51</v>
      </c>
      <c r="C28" s="340" t="s">
        <v>51</v>
      </c>
      <c r="D28" s="289"/>
      <c r="E28" s="179" t="s">
        <v>309</v>
      </c>
      <c r="F28" s="57"/>
      <c r="G28" s="179" t="s">
        <v>310</v>
      </c>
      <c r="H28" s="58"/>
      <c r="I28" s="179" t="s">
        <v>311</v>
      </c>
      <c r="J28" s="155">
        <f>S00321E_17</f>
        <v>0</v>
      </c>
      <c r="K28" s="54"/>
      <c r="L28" s="54"/>
      <c r="M28" s="179" t="s">
        <v>312</v>
      </c>
      <c r="N28" s="59"/>
      <c r="O28" s="54"/>
      <c r="P28" s="54"/>
      <c r="Q28" s="179" t="s">
        <v>313</v>
      </c>
      <c r="R28" s="155">
        <f>S00321E_17+S00323E_17</f>
        <v>0</v>
      </c>
      <c r="S28" s="54"/>
      <c r="T28" s="56"/>
    </row>
    <row r="29" spans="1:20" ht="18" x14ac:dyDescent="0.25">
      <c r="A29" s="114"/>
      <c r="B29" s="96"/>
      <c r="C29" s="115"/>
      <c r="D29" s="96"/>
      <c r="E29" s="142"/>
      <c r="F29" s="143"/>
      <c r="G29" s="142"/>
      <c r="H29" s="144"/>
      <c r="I29" s="142"/>
      <c r="J29" s="139"/>
      <c r="K29" s="145"/>
      <c r="L29" s="145"/>
      <c r="M29" s="142"/>
      <c r="N29" s="139"/>
      <c r="O29" s="145"/>
      <c r="P29" s="145"/>
      <c r="Q29" s="142"/>
      <c r="R29" s="139"/>
      <c r="S29" s="145"/>
      <c r="T29" s="145"/>
    </row>
    <row r="30" spans="1:20" ht="18" x14ac:dyDescent="0.25">
      <c r="A30" s="116"/>
      <c r="B30" s="117" t="s">
        <v>17</v>
      </c>
      <c r="C30" s="362" t="s">
        <v>17</v>
      </c>
      <c r="D30" s="96"/>
      <c r="E30" s="146"/>
      <c r="F30" s="147"/>
      <c r="G30" s="148"/>
      <c r="H30" s="140"/>
      <c r="I30" s="148"/>
      <c r="J30" s="140"/>
      <c r="K30" s="149"/>
      <c r="L30" s="150"/>
      <c r="M30" s="151"/>
      <c r="N30" s="152"/>
      <c r="O30" s="151"/>
      <c r="P30" s="152"/>
      <c r="Q30" s="151"/>
      <c r="R30" s="152"/>
      <c r="S30" s="151"/>
      <c r="T30" s="152"/>
    </row>
    <row r="31" spans="1:20" ht="15.75" x14ac:dyDescent="0.2">
      <c r="A31" s="294">
        <v>1.6</v>
      </c>
      <c r="B31" s="288" t="s">
        <v>108</v>
      </c>
      <c r="C31" s="351" t="s">
        <v>108</v>
      </c>
      <c r="D31" s="289"/>
      <c r="E31" s="180" t="s">
        <v>314</v>
      </c>
      <c r="F31" s="50"/>
      <c r="G31" s="180" t="s">
        <v>315</v>
      </c>
      <c r="H31" s="50"/>
      <c r="I31" s="180" t="s">
        <v>316</v>
      </c>
      <c r="J31" s="141">
        <f>S00041S_17-L31</f>
        <v>0</v>
      </c>
      <c r="K31" s="180" t="s">
        <v>317</v>
      </c>
      <c r="L31" s="60"/>
      <c r="M31" s="180" t="s">
        <v>318</v>
      </c>
      <c r="N31" s="55"/>
      <c r="O31" s="180" t="s">
        <v>319</v>
      </c>
      <c r="P31" s="55"/>
      <c r="Q31" s="180" t="s">
        <v>320</v>
      </c>
      <c r="R31" s="138">
        <f>S00390S_17+S00043S_17</f>
        <v>0</v>
      </c>
      <c r="S31" s="180" t="s">
        <v>321</v>
      </c>
      <c r="T31" s="138">
        <f>S00400S_17+S00402S_17</f>
        <v>0</v>
      </c>
    </row>
    <row r="32" spans="1:20" ht="15.75" x14ac:dyDescent="0.2">
      <c r="A32" s="294">
        <v>1.7</v>
      </c>
      <c r="B32" s="288" t="s">
        <v>109</v>
      </c>
      <c r="C32" s="351" t="s">
        <v>109</v>
      </c>
      <c r="D32" s="289"/>
      <c r="E32" s="180" t="s">
        <v>322</v>
      </c>
      <c r="F32" s="50"/>
      <c r="G32" s="180" t="s">
        <v>323</v>
      </c>
      <c r="H32" s="50"/>
      <c r="I32" s="180" t="s">
        <v>324</v>
      </c>
      <c r="J32" s="138">
        <f>S00047S_17</f>
        <v>0</v>
      </c>
      <c r="K32" s="154"/>
      <c r="L32" s="154"/>
      <c r="M32" s="180" t="s">
        <v>325</v>
      </c>
      <c r="N32" s="55"/>
      <c r="O32" s="154"/>
      <c r="P32" s="154"/>
      <c r="Q32" s="180" t="s">
        <v>326</v>
      </c>
      <c r="R32" s="138">
        <f>S00047S_17+S00049S_17</f>
        <v>0</v>
      </c>
      <c r="S32" s="154"/>
      <c r="T32" s="153"/>
    </row>
    <row r="33" spans="1:20" ht="18" x14ac:dyDescent="0.25">
      <c r="A33" s="67"/>
      <c r="B33" s="68"/>
      <c r="C33" s="68"/>
      <c r="D33" s="69"/>
      <c r="E33" s="61"/>
      <c r="F33" s="62"/>
      <c r="G33" s="62"/>
      <c r="H33" s="62"/>
      <c r="I33" s="62"/>
      <c r="J33" s="62"/>
      <c r="K33" s="61"/>
      <c r="L33" s="63"/>
      <c r="M33" s="63"/>
      <c r="N33" s="64"/>
      <c r="O33" s="63"/>
      <c r="P33" s="64"/>
      <c r="Q33" s="63"/>
      <c r="R33" s="64"/>
      <c r="S33" s="63"/>
      <c r="T33" s="64"/>
    </row>
    <row r="34" spans="1:20" s="19" customFormat="1" ht="55.5" customHeight="1" x14ac:dyDescent="0.2">
      <c r="A34" s="127"/>
      <c r="B34" s="128" t="s">
        <v>372</v>
      </c>
      <c r="C34" s="345" t="s">
        <v>45</v>
      </c>
      <c r="D34" s="112"/>
      <c r="E34" s="123" t="s">
        <v>120</v>
      </c>
      <c r="F34" s="124"/>
      <c r="G34" s="123" t="s">
        <v>121</v>
      </c>
      <c r="H34" s="395"/>
      <c r="I34" s="123" t="s">
        <v>122</v>
      </c>
      <c r="J34" s="396"/>
      <c r="K34" s="125" t="s">
        <v>123</v>
      </c>
      <c r="L34" s="397"/>
      <c r="M34" s="125" t="s">
        <v>124</v>
      </c>
      <c r="N34" s="126"/>
      <c r="O34" s="125" t="s">
        <v>125</v>
      </c>
      <c r="P34" s="126"/>
      <c r="Q34" s="125" t="s">
        <v>126</v>
      </c>
      <c r="R34" s="126"/>
      <c r="S34" s="125" t="s">
        <v>127</v>
      </c>
      <c r="T34" s="126"/>
    </row>
    <row r="35" spans="1:20" s="19" customFormat="1" ht="15.75" customHeight="1" x14ac:dyDescent="0.2">
      <c r="A35" s="110"/>
      <c r="B35" s="111" t="s">
        <v>18</v>
      </c>
      <c r="C35" s="343" t="s">
        <v>18</v>
      </c>
      <c r="D35" s="112"/>
      <c r="E35" s="123"/>
      <c r="F35" s="124"/>
      <c r="G35" s="123"/>
      <c r="H35" s="124"/>
      <c r="I35" s="123"/>
      <c r="J35" s="124"/>
      <c r="K35" s="125"/>
      <c r="L35" s="126"/>
      <c r="M35" s="125"/>
      <c r="N35" s="126"/>
      <c r="O35" s="125"/>
      <c r="P35" s="126"/>
      <c r="Q35" s="125"/>
      <c r="R35" s="126"/>
      <c r="S35" s="125"/>
      <c r="T35" s="126"/>
    </row>
    <row r="36" spans="1:20" ht="15.75" x14ac:dyDescent="0.25">
      <c r="A36" s="77">
        <v>1.8</v>
      </c>
      <c r="B36" s="288" t="s">
        <v>15</v>
      </c>
      <c r="C36" s="351" t="s">
        <v>15</v>
      </c>
      <c r="D36" s="289"/>
      <c r="E36" s="178" t="s">
        <v>327</v>
      </c>
      <c r="F36" s="50"/>
      <c r="G36" s="180" t="s">
        <v>328</v>
      </c>
      <c r="H36" s="50"/>
      <c r="I36" s="180" t="s">
        <v>329</v>
      </c>
      <c r="J36" s="138">
        <f>S00005E_17</f>
        <v>0</v>
      </c>
      <c r="K36" s="51"/>
      <c r="L36" s="51"/>
      <c r="M36" s="180" t="s">
        <v>330</v>
      </c>
      <c r="N36" s="52"/>
      <c r="O36" s="51"/>
      <c r="P36" s="51"/>
      <c r="Q36" s="180" t="s">
        <v>331</v>
      </c>
      <c r="R36" s="138">
        <f>S00005E_17 +S00008E_17</f>
        <v>0</v>
      </c>
      <c r="S36" s="51"/>
      <c r="T36" s="53"/>
    </row>
    <row r="37" spans="1:20" ht="15.75" x14ac:dyDescent="0.25">
      <c r="A37" s="77">
        <v>1.9</v>
      </c>
      <c r="B37" s="288" t="s">
        <v>16</v>
      </c>
      <c r="C37" s="351" t="s">
        <v>16</v>
      </c>
      <c r="D37" s="289"/>
      <c r="E37" s="178" t="s">
        <v>332</v>
      </c>
      <c r="F37" s="50"/>
      <c r="G37" s="180" t="s">
        <v>333</v>
      </c>
      <c r="H37" s="50"/>
      <c r="I37" s="180" t="s">
        <v>334</v>
      </c>
      <c r="J37" s="138">
        <f>S00013E_17</f>
        <v>0</v>
      </c>
      <c r="K37" s="54"/>
      <c r="L37" s="54"/>
      <c r="M37" s="180" t="s">
        <v>335</v>
      </c>
      <c r="N37" s="55"/>
      <c r="O37" s="54"/>
      <c r="P37" s="54"/>
      <c r="Q37" s="180" t="s">
        <v>336</v>
      </c>
      <c r="R37" s="138">
        <f>S00013E_17 + S00016E_17</f>
        <v>0</v>
      </c>
      <c r="S37" s="54"/>
      <c r="T37" s="56"/>
    </row>
    <row r="38" spans="1:20" ht="15.75" x14ac:dyDescent="0.25">
      <c r="A38" s="287">
        <v>1.1000000000000001</v>
      </c>
      <c r="B38" s="288" t="s">
        <v>59</v>
      </c>
      <c r="C38" s="351" t="s">
        <v>59</v>
      </c>
      <c r="D38" s="289"/>
      <c r="E38" s="178" t="s">
        <v>337</v>
      </c>
      <c r="F38" s="50"/>
      <c r="G38" s="180" t="s">
        <v>338</v>
      </c>
      <c r="H38" s="50"/>
      <c r="I38" s="180" t="s">
        <v>339</v>
      </c>
      <c r="J38" s="138">
        <f>S00021E_17</f>
        <v>0</v>
      </c>
      <c r="K38" s="54"/>
      <c r="L38" s="54"/>
      <c r="M38" s="180" t="s">
        <v>340</v>
      </c>
      <c r="N38" s="55"/>
      <c r="O38" s="54"/>
      <c r="P38" s="54"/>
      <c r="Q38" s="180" t="s">
        <v>341</v>
      </c>
      <c r="R38" s="138">
        <f>S00021E_17+S00024E_17</f>
        <v>0</v>
      </c>
      <c r="S38" s="54"/>
      <c r="T38" s="56"/>
    </row>
    <row r="39" spans="1:20" ht="15.75" x14ac:dyDescent="0.25">
      <c r="A39" s="287">
        <v>1.1100000000000001</v>
      </c>
      <c r="B39" s="288" t="s">
        <v>60</v>
      </c>
      <c r="C39" s="351" t="s">
        <v>60</v>
      </c>
      <c r="D39" s="289"/>
      <c r="E39" s="178" t="s">
        <v>342</v>
      </c>
      <c r="F39" s="50"/>
      <c r="G39" s="180" t="s">
        <v>343</v>
      </c>
      <c r="H39" s="50"/>
      <c r="I39" s="180" t="s">
        <v>344</v>
      </c>
      <c r="J39" s="138">
        <f>S00029E_17</f>
        <v>0</v>
      </c>
      <c r="K39" s="54"/>
      <c r="L39" s="54"/>
      <c r="M39" s="180" t="s">
        <v>345</v>
      </c>
      <c r="N39" s="55"/>
      <c r="O39" s="54"/>
      <c r="P39" s="54"/>
      <c r="Q39" s="180" t="s">
        <v>346</v>
      </c>
      <c r="R39" s="138">
        <f>S00029E_17+S00032E_17</f>
        <v>0</v>
      </c>
      <c r="S39" s="54"/>
      <c r="T39" s="56"/>
    </row>
    <row r="40" spans="1:20" ht="15.75" x14ac:dyDescent="0.2">
      <c r="A40" s="292">
        <v>1.1200000000000001</v>
      </c>
      <c r="B40" s="293" t="s">
        <v>50</v>
      </c>
      <c r="C40" s="340" t="s">
        <v>50</v>
      </c>
      <c r="D40" s="289"/>
      <c r="E40" s="178" t="s">
        <v>347</v>
      </c>
      <c r="F40" s="138">
        <f>SUM(F36:F39)</f>
        <v>0</v>
      </c>
      <c r="G40" s="180" t="s">
        <v>348</v>
      </c>
      <c r="H40" s="138">
        <f>SUM(H36:H39)</f>
        <v>0</v>
      </c>
      <c r="I40" s="180" t="s">
        <v>349</v>
      </c>
      <c r="J40" s="138">
        <f>SUM(J36:J39)</f>
        <v>0</v>
      </c>
      <c r="K40" s="54"/>
      <c r="L40" s="54"/>
      <c r="M40" s="180" t="s">
        <v>350</v>
      </c>
      <c r="N40" s="138">
        <f>SUM(N36:N39)</f>
        <v>0</v>
      </c>
      <c r="O40" s="54"/>
      <c r="P40" s="54"/>
      <c r="Q40" s="180" t="s">
        <v>351</v>
      </c>
      <c r="R40" s="138">
        <f>SUM(R36:R39)</f>
        <v>0</v>
      </c>
      <c r="S40" s="54"/>
      <c r="T40" s="56"/>
    </row>
    <row r="41" spans="1:20" ht="15.75" x14ac:dyDescent="0.2">
      <c r="A41" s="292" t="s">
        <v>30</v>
      </c>
      <c r="B41" s="293" t="s">
        <v>51</v>
      </c>
      <c r="C41" s="340" t="s">
        <v>51</v>
      </c>
      <c r="D41" s="289"/>
      <c r="E41" s="178" t="s">
        <v>352</v>
      </c>
      <c r="F41" s="65"/>
      <c r="G41" s="180" t="s">
        <v>353</v>
      </c>
      <c r="H41" s="66"/>
      <c r="I41" s="180" t="s">
        <v>354</v>
      </c>
      <c r="J41" s="138">
        <f>S00325E_17</f>
        <v>0</v>
      </c>
      <c r="K41" s="54"/>
      <c r="L41" s="54"/>
      <c r="M41" s="180" t="s">
        <v>355</v>
      </c>
      <c r="N41" s="55"/>
      <c r="O41" s="54"/>
      <c r="P41" s="54"/>
      <c r="Q41" s="180" t="s">
        <v>356</v>
      </c>
      <c r="R41" s="138">
        <f>S00325E_17+S00328E_17</f>
        <v>0</v>
      </c>
      <c r="S41" s="54"/>
      <c r="T41" s="56"/>
    </row>
    <row r="42" spans="1:20" ht="18" x14ac:dyDescent="0.25">
      <c r="A42" s="114"/>
      <c r="B42" s="115"/>
      <c r="C42" s="115"/>
      <c r="D42" s="96"/>
      <c r="E42" s="142"/>
      <c r="F42" s="143"/>
      <c r="G42" s="142"/>
      <c r="H42" s="144"/>
      <c r="I42" s="142"/>
      <c r="J42" s="139"/>
      <c r="K42" s="145"/>
      <c r="L42" s="145"/>
      <c r="M42" s="142"/>
      <c r="N42" s="139"/>
      <c r="O42" s="145"/>
      <c r="P42" s="145"/>
      <c r="Q42" s="142"/>
      <c r="R42" s="139"/>
      <c r="S42" s="145"/>
      <c r="T42" s="145"/>
    </row>
    <row r="43" spans="1:20" ht="18" x14ac:dyDescent="0.25">
      <c r="A43" s="129"/>
      <c r="B43" s="117" t="s">
        <v>17</v>
      </c>
      <c r="C43" s="362" t="s">
        <v>17</v>
      </c>
      <c r="D43" s="96"/>
      <c r="E43" s="146"/>
      <c r="F43" s="147"/>
      <c r="G43" s="148"/>
      <c r="H43" s="140"/>
      <c r="I43" s="148"/>
      <c r="J43" s="140"/>
      <c r="K43" s="149"/>
      <c r="L43" s="150"/>
      <c r="M43" s="151"/>
      <c r="N43" s="152"/>
      <c r="O43" s="151"/>
      <c r="P43" s="152"/>
      <c r="Q43" s="151"/>
      <c r="R43" s="152"/>
      <c r="S43" s="151"/>
      <c r="T43" s="152"/>
    </row>
    <row r="44" spans="1:20" ht="15.75" x14ac:dyDescent="0.2">
      <c r="A44" s="292">
        <v>1.1299999999999999</v>
      </c>
      <c r="B44" s="288" t="s">
        <v>110</v>
      </c>
      <c r="C44" s="351" t="s">
        <v>110</v>
      </c>
      <c r="D44" s="289"/>
      <c r="E44" s="180" t="s">
        <v>357</v>
      </c>
      <c r="F44" s="50"/>
      <c r="G44" s="180" t="s">
        <v>358</v>
      </c>
      <c r="H44" s="50"/>
      <c r="I44" s="180" t="s">
        <v>359</v>
      </c>
      <c r="J44" s="141">
        <f>S00044S_17-L44</f>
        <v>0</v>
      </c>
      <c r="K44" s="180" t="s">
        <v>360</v>
      </c>
      <c r="L44" s="60"/>
      <c r="M44" s="180" t="s">
        <v>361</v>
      </c>
      <c r="N44" s="55"/>
      <c r="O44" s="180" t="s">
        <v>362</v>
      </c>
      <c r="P44" s="55"/>
      <c r="Q44" s="180" t="s">
        <v>363</v>
      </c>
      <c r="R44" s="138">
        <f>S00398S_17+S00046S_17</f>
        <v>0</v>
      </c>
      <c r="S44" s="180" t="s">
        <v>364</v>
      </c>
      <c r="T44" s="138">
        <f>S00401S_17+S00403S_17</f>
        <v>0</v>
      </c>
    </row>
    <row r="45" spans="1:20" ht="15.75" x14ac:dyDescent="0.2">
      <c r="A45" s="292">
        <v>1.1399999999999999</v>
      </c>
      <c r="B45" s="288" t="s">
        <v>111</v>
      </c>
      <c r="C45" s="351" t="s">
        <v>111</v>
      </c>
      <c r="D45" s="289"/>
      <c r="E45" s="180" t="s">
        <v>365</v>
      </c>
      <c r="F45" s="50"/>
      <c r="G45" s="180" t="s">
        <v>366</v>
      </c>
      <c r="H45" s="50"/>
      <c r="I45" s="180" t="s">
        <v>367</v>
      </c>
      <c r="J45" s="138">
        <f>S00050S_17</f>
        <v>0</v>
      </c>
      <c r="K45" s="154"/>
      <c r="L45" s="154"/>
      <c r="M45" s="180" t="s">
        <v>368</v>
      </c>
      <c r="N45" s="55"/>
      <c r="O45" s="154"/>
      <c r="P45" s="154"/>
      <c r="Q45" s="180" t="s">
        <v>369</v>
      </c>
      <c r="R45" s="138">
        <f>S00050S_17+S00052S_17</f>
        <v>0</v>
      </c>
      <c r="S45" s="154"/>
      <c r="T45" s="153"/>
    </row>
    <row r="46" spans="1:20" ht="18" x14ac:dyDescent="0.25">
      <c r="A46" s="130"/>
      <c r="B46" s="131"/>
      <c r="C46" s="102"/>
      <c r="D46" s="96"/>
      <c r="E46" s="133"/>
      <c r="F46" s="134"/>
      <c r="G46" s="134"/>
      <c r="H46" s="134"/>
      <c r="I46" s="134"/>
      <c r="J46" s="134"/>
      <c r="K46" s="134"/>
      <c r="L46" s="134"/>
      <c r="M46" s="133"/>
      <c r="N46" s="78"/>
      <c r="O46" s="78"/>
      <c r="P46" s="78"/>
      <c r="Q46" s="78"/>
      <c r="R46" s="78"/>
      <c r="S46" s="78"/>
      <c r="T46" s="78"/>
    </row>
    <row r="47" spans="1:20" ht="18" x14ac:dyDescent="0.25">
      <c r="A47" s="295" t="s">
        <v>112</v>
      </c>
      <c r="B47" s="295" t="s">
        <v>113</v>
      </c>
      <c r="C47" s="364" t="s">
        <v>113</v>
      </c>
      <c r="D47" s="132"/>
      <c r="E47" s="135"/>
      <c r="F47" s="136"/>
      <c r="G47" s="137"/>
      <c r="H47" s="136"/>
      <c r="I47" s="137"/>
      <c r="J47" s="136"/>
      <c r="K47" s="137"/>
      <c r="L47" s="136"/>
      <c r="M47" s="136"/>
      <c r="N47" s="71"/>
      <c r="O47" s="71"/>
      <c r="P47" s="135"/>
      <c r="Q47" s="71"/>
      <c r="R47" s="135"/>
      <c r="S47" s="71"/>
      <c r="T47" s="135"/>
    </row>
    <row r="48" spans="1:20" ht="18" x14ac:dyDescent="0.25">
      <c r="A48" s="67"/>
      <c r="B48" s="68"/>
      <c r="C48" s="68"/>
      <c r="D48" s="69"/>
      <c r="E48" s="7"/>
      <c r="F48" s="8"/>
      <c r="G48" s="17"/>
      <c r="H48" s="17"/>
      <c r="I48" s="8"/>
      <c r="J48" s="8"/>
      <c r="K48" s="8"/>
      <c r="L48" s="8"/>
      <c r="M48" s="7"/>
      <c r="N48" s="6"/>
      <c r="O48" s="6"/>
      <c r="P48" s="9"/>
      <c r="Q48" s="6"/>
      <c r="R48" s="9"/>
      <c r="S48" s="6"/>
      <c r="T48" s="9"/>
    </row>
    <row r="49" spans="1:20" ht="18" x14ac:dyDescent="0.25">
      <c r="A49" s="99">
        <v>3</v>
      </c>
      <c r="B49" s="107" t="s">
        <v>373</v>
      </c>
      <c r="C49" s="365" t="s">
        <v>58</v>
      </c>
      <c r="D49" s="96"/>
      <c r="E49" s="71"/>
      <c r="F49" s="175" t="s">
        <v>128</v>
      </c>
      <c r="G49" s="398"/>
      <c r="H49" s="71"/>
      <c r="I49" s="78"/>
      <c r="J49" s="133"/>
      <c r="K49" s="78"/>
      <c r="L49" s="133"/>
      <c r="M49" s="78"/>
      <c r="N49" s="133"/>
      <c r="O49" s="78"/>
      <c r="P49" s="133"/>
      <c r="Q49" s="71"/>
      <c r="R49" s="71"/>
      <c r="S49" s="71"/>
      <c r="T49" s="71"/>
    </row>
    <row r="50" spans="1:20" ht="31.5" x14ac:dyDescent="0.25">
      <c r="A50" s="99"/>
      <c r="B50" s="156" t="s">
        <v>14</v>
      </c>
      <c r="C50" s="352" t="s">
        <v>14</v>
      </c>
      <c r="D50" s="96"/>
      <c r="E50" s="71"/>
      <c r="F50" s="176" t="s">
        <v>0</v>
      </c>
      <c r="G50" s="93"/>
      <c r="H50" s="71"/>
      <c r="I50" s="78"/>
      <c r="J50" s="160"/>
      <c r="K50" s="78"/>
      <c r="L50" s="160"/>
      <c r="M50" s="78"/>
      <c r="N50" s="160"/>
      <c r="O50" s="78"/>
      <c r="P50" s="160"/>
      <c r="Q50" s="71"/>
      <c r="R50" s="71"/>
      <c r="S50" s="71"/>
      <c r="T50" s="71"/>
    </row>
    <row r="51" spans="1:20" ht="15.75" x14ac:dyDescent="0.25">
      <c r="A51" s="77">
        <v>3.1</v>
      </c>
      <c r="B51" s="288" t="s">
        <v>15</v>
      </c>
      <c r="C51" s="351" t="s">
        <v>15</v>
      </c>
      <c r="D51" s="289"/>
      <c r="E51" s="178" t="s">
        <v>43</v>
      </c>
      <c r="F51" s="169">
        <f>ROUND(0.5*S00121E_17,2) + ROUND(0.5* S00129E_17,2)</f>
        <v>0</v>
      </c>
      <c r="G51" s="71"/>
      <c r="H51" s="71"/>
      <c r="I51" s="78"/>
      <c r="J51" s="163"/>
      <c r="K51" s="78"/>
      <c r="L51" s="163"/>
      <c r="M51" s="78"/>
      <c r="N51" s="163"/>
      <c r="O51" s="78"/>
      <c r="P51" s="163"/>
      <c r="Q51" s="71"/>
      <c r="R51" s="71"/>
      <c r="S51" s="71"/>
      <c r="T51" s="71"/>
    </row>
    <row r="52" spans="1:20" ht="15.75" x14ac:dyDescent="0.25">
      <c r="A52" s="77">
        <v>3.2</v>
      </c>
      <c r="B52" s="288" t="s">
        <v>16</v>
      </c>
      <c r="C52" s="351" t="s">
        <v>16</v>
      </c>
      <c r="D52" s="289"/>
      <c r="E52" s="178" t="s">
        <v>32</v>
      </c>
      <c r="F52" s="170">
        <f>ROUND(0.5*S00300E_17,2) + ROUND(0.5*S00303E_17,2)</f>
        <v>0</v>
      </c>
      <c r="G52" s="71"/>
      <c r="H52" s="71"/>
      <c r="I52" s="78"/>
      <c r="J52" s="163"/>
      <c r="K52" s="78"/>
      <c r="L52" s="163"/>
      <c r="M52" s="78"/>
      <c r="N52" s="163"/>
      <c r="O52" s="78"/>
      <c r="P52" s="163"/>
      <c r="Q52" s="71"/>
      <c r="R52" s="71"/>
      <c r="S52" s="71"/>
      <c r="T52" s="71"/>
    </row>
    <row r="53" spans="1:20" ht="15.75" x14ac:dyDescent="0.25">
      <c r="A53" s="77">
        <v>3.3</v>
      </c>
      <c r="B53" s="288" t="s">
        <v>59</v>
      </c>
      <c r="C53" s="351" t="s">
        <v>59</v>
      </c>
      <c r="D53" s="289"/>
      <c r="E53" s="178" t="s">
        <v>33</v>
      </c>
      <c r="F53" s="169">
        <f>ROUND(0.5*S00301E_17,2) +ROUND(0.5*S00304E_17,2)</f>
        <v>0</v>
      </c>
      <c r="G53" s="71"/>
      <c r="H53" s="71"/>
      <c r="I53" s="78"/>
      <c r="J53" s="163"/>
      <c r="K53" s="78"/>
      <c r="L53" s="163"/>
      <c r="M53" s="78"/>
      <c r="N53" s="163"/>
      <c r="O53" s="78"/>
      <c r="P53" s="163"/>
      <c r="Q53" s="71"/>
      <c r="R53" s="71"/>
      <c r="S53" s="71"/>
      <c r="T53" s="71"/>
    </row>
    <row r="54" spans="1:20" ht="15.75" x14ac:dyDescent="0.25">
      <c r="A54" s="77">
        <v>3.4</v>
      </c>
      <c r="B54" s="288" t="s">
        <v>60</v>
      </c>
      <c r="C54" s="351" t="s">
        <v>60</v>
      </c>
      <c r="D54" s="289"/>
      <c r="E54" s="178" t="s">
        <v>34</v>
      </c>
      <c r="F54" s="169">
        <f>ROUND(0.5*S00125E_17,2) +ROUND(0.5*S00133E_17,2)</f>
        <v>0</v>
      </c>
      <c r="G54" s="71"/>
      <c r="H54" s="71"/>
      <c r="I54" s="78"/>
      <c r="J54" s="163"/>
      <c r="K54" s="78"/>
      <c r="L54" s="163"/>
      <c r="M54" s="78"/>
      <c r="N54" s="163"/>
      <c r="O54" s="78"/>
      <c r="P54" s="163"/>
      <c r="Q54" s="71"/>
      <c r="R54" s="71"/>
      <c r="S54" s="71"/>
      <c r="T54" s="71"/>
    </row>
    <row r="55" spans="1:20" ht="15.75" x14ac:dyDescent="0.25">
      <c r="A55" s="77">
        <v>3.5</v>
      </c>
      <c r="B55" s="291" t="s">
        <v>114</v>
      </c>
      <c r="C55" s="353" t="s">
        <v>114</v>
      </c>
      <c r="D55" s="289"/>
      <c r="E55" s="178" t="s">
        <v>35</v>
      </c>
      <c r="F55" s="171">
        <f>SUM(F51:F54)</f>
        <v>0</v>
      </c>
      <c r="G55" s="71"/>
      <c r="H55" s="71"/>
      <c r="I55" s="78"/>
      <c r="J55" s="163"/>
      <c r="K55" s="78"/>
      <c r="L55" s="163"/>
      <c r="M55" s="78"/>
      <c r="N55" s="163"/>
      <c r="O55" s="78"/>
      <c r="P55" s="163"/>
      <c r="Q55" s="71"/>
      <c r="R55" s="71"/>
      <c r="S55" s="71"/>
      <c r="T55" s="71"/>
    </row>
    <row r="56" spans="1:20" ht="18" x14ac:dyDescent="0.25">
      <c r="A56" s="99"/>
      <c r="B56" s="115"/>
      <c r="C56" s="115"/>
      <c r="D56" s="96"/>
      <c r="E56" s="161"/>
      <c r="F56" s="162"/>
      <c r="G56" s="71"/>
      <c r="H56" s="71"/>
      <c r="I56" s="78"/>
      <c r="J56" s="163"/>
      <c r="K56" s="78"/>
      <c r="L56" s="163"/>
      <c r="M56" s="78"/>
      <c r="N56" s="163"/>
      <c r="O56" s="78"/>
      <c r="P56" s="163"/>
      <c r="Q56" s="71"/>
      <c r="R56" s="71"/>
      <c r="S56" s="71"/>
      <c r="T56" s="71"/>
    </row>
    <row r="57" spans="1:20" ht="18" x14ac:dyDescent="0.25">
      <c r="A57" s="99"/>
      <c r="B57" s="156" t="s">
        <v>19</v>
      </c>
      <c r="C57" s="346" t="s">
        <v>19</v>
      </c>
      <c r="D57" s="96"/>
      <c r="E57" s="164"/>
      <c r="F57" s="165"/>
      <c r="G57" s="71"/>
      <c r="H57" s="71"/>
      <c r="I57" s="78"/>
      <c r="J57" s="163"/>
      <c r="K57" s="78"/>
      <c r="L57" s="163"/>
      <c r="M57" s="78"/>
      <c r="N57" s="163"/>
      <c r="O57" s="78"/>
      <c r="P57" s="163"/>
      <c r="Q57" s="71"/>
      <c r="R57" s="71"/>
      <c r="S57" s="71"/>
      <c r="T57" s="71"/>
    </row>
    <row r="58" spans="1:20" ht="15.75" x14ac:dyDescent="0.25">
      <c r="A58" s="77">
        <v>3.6</v>
      </c>
      <c r="B58" s="288" t="s">
        <v>115</v>
      </c>
      <c r="C58" s="351" t="s">
        <v>115</v>
      </c>
      <c r="D58" s="289"/>
      <c r="E58" s="180" t="s">
        <v>36</v>
      </c>
      <c r="F58" s="172">
        <f>ROUND(0.5*S00140S_17,2)+ROUND(0.5*S00148S_17,2)</f>
        <v>0</v>
      </c>
      <c r="G58" s="71"/>
      <c r="H58" s="71"/>
      <c r="I58" s="71"/>
      <c r="J58" s="71"/>
      <c r="K58" s="71"/>
      <c r="L58" s="71"/>
      <c r="M58" s="71"/>
      <c r="N58" s="71"/>
      <c r="O58" s="71"/>
      <c r="P58" s="71"/>
      <c r="Q58" s="71"/>
      <c r="R58" s="71"/>
      <c r="S58" s="71"/>
      <c r="T58" s="71"/>
    </row>
    <row r="59" spans="1:20" ht="15.75" x14ac:dyDescent="0.25">
      <c r="A59" s="77">
        <v>3.7</v>
      </c>
      <c r="B59" s="288" t="s">
        <v>63</v>
      </c>
      <c r="C59" s="351" t="s">
        <v>63</v>
      </c>
      <c r="D59" s="289"/>
      <c r="E59" s="180" t="s">
        <v>37</v>
      </c>
      <c r="F59" s="21"/>
      <c r="G59" s="71"/>
      <c r="H59" s="71"/>
      <c r="I59" s="71"/>
      <c r="J59" s="71"/>
      <c r="K59" s="71"/>
      <c r="L59" s="71"/>
      <c r="M59" s="71"/>
      <c r="N59" s="71"/>
      <c r="O59" s="71"/>
      <c r="P59" s="71"/>
      <c r="Q59" s="71"/>
      <c r="R59" s="71"/>
      <c r="S59" s="71"/>
      <c r="T59" s="71"/>
    </row>
    <row r="60" spans="1:20" ht="15.75" x14ac:dyDescent="0.25">
      <c r="A60" s="77">
        <v>3.8</v>
      </c>
      <c r="B60" s="290" t="s">
        <v>116</v>
      </c>
      <c r="C60" s="361" t="s">
        <v>116</v>
      </c>
      <c r="D60" s="87"/>
      <c r="E60" s="180" t="s">
        <v>38</v>
      </c>
      <c r="F60" s="172">
        <f>S00156S_17+S00159S_17</f>
        <v>0</v>
      </c>
      <c r="G60" s="71"/>
      <c r="H60" s="71"/>
      <c r="I60" s="71"/>
      <c r="J60" s="71"/>
      <c r="K60" s="71"/>
      <c r="L60" s="71"/>
      <c r="M60" s="71"/>
      <c r="N60" s="71"/>
      <c r="O60" s="71"/>
      <c r="P60" s="71"/>
      <c r="Q60" s="71"/>
      <c r="R60" s="71"/>
      <c r="S60" s="71"/>
      <c r="T60" s="71"/>
    </row>
    <row r="61" spans="1:20" ht="18" x14ac:dyDescent="0.25">
      <c r="A61" s="99"/>
      <c r="B61" s="158"/>
      <c r="C61" s="158"/>
      <c r="D61" s="102"/>
      <c r="E61" s="87"/>
      <c r="F61" s="166"/>
      <c r="G61" s="71"/>
      <c r="H61" s="71"/>
      <c r="I61" s="166"/>
      <c r="J61" s="71"/>
      <c r="K61" s="71"/>
      <c r="L61" s="71"/>
      <c r="M61" s="71"/>
      <c r="N61" s="71"/>
      <c r="O61" s="71"/>
      <c r="P61" s="71"/>
      <c r="Q61" s="71"/>
      <c r="R61" s="71"/>
      <c r="S61" s="71"/>
      <c r="T61" s="71"/>
    </row>
    <row r="62" spans="1:20" ht="18" x14ac:dyDescent="0.25">
      <c r="A62" s="99">
        <v>3.9</v>
      </c>
      <c r="B62" s="158" t="s">
        <v>61</v>
      </c>
      <c r="C62" s="349" t="s">
        <v>61</v>
      </c>
      <c r="D62" s="102"/>
      <c r="E62" s="180" t="s">
        <v>39</v>
      </c>
      <c r="F62" s="173">
        <f>S00137E_17+S00162S_17</f>
        <v>0</v>
      </c>
      <c r="G62" s="71"/>
      <c r="H62" s="71"/>
      <c r="I62" s="71"/>
      <c r="J62" s="71"/>
      <c r="K62" s="71"/>
      <c r="L62" s="71"/>
      <c r="M62" s="71"/>
      <c r="N62" s="71"/>
      <c r="O62" s="71"/>
      <c r="P62" s="71"/>
      <c r="Q62" s="71"/>
      <c r="R62" s="71"/>
      <c r="S62" s="71"/>
      <c r="T62" s="71"/>
    </row>
    <row r="63" spans="1:20" ht="18" x14ac:dyDescent="0.25">
      <c r="A63" s="99"/>
      <c r="B63" s="158"/>
      <c r="C63" s="158"/>
      <c r="D63" s="102"/>
      <c r="E63" s="167"/>
      <c r="F63" s="109"/>
      <c r="G63" s="71"/>
      <c r="H63" s="71"/>
      <c r="I63" s="71"/>
      <c r="J63" s="71"/>
      <c r="K63" s="71"/>
      <c r="L63" s="71"/>
      <c r="M63" s="71"/>
      <c r="N63" s="71"/>
      <c r="O63" s="71"/>
      <c r="P63" s="71"/>
      <c r="Q63" s="71"/>
      <c r="R63" s="71"/>
      <c r="S63" s="71"/>
      <c r="T63" s="71"/>
    </row>
    <row r="64" spans="1:20" ht="18" x14ac:dyDescent="0.25">
      <c r="A64" s="99"/>
      <c r="B64" s="159" t="s">
        <v>52</v>
      </c>
      <c r="C64" s="352" t="s">
        <v>52</v>
      </c>
      <c r="D64" s="102"/>
      <c r="E64" s="167"/>
      <c r="F64" s="109"/>
      <c r="G64" s="71"/>
      <c r="H64" s="71"/>
      <c r="I64" s="71"/>
      <c r="J64" s="71"/>
      <c r="K64" s="71"/>
      <c r="L64" s="71"/>
      <c r="M64" s="71"/>
      <c r="N64" s="71"/>
      <c r="O64" s="71"/>
      <c r="P64" s="71"/>
      <c r="Q64" s="71"/>
      <c r="R64" s="71"/>
      <c r="S64" s="71"/>
      <c r="T64" s="71"/>
    </row>
    <row r="65" spans="1:20" ht="15.75" x14ac:dyDescent="0.25">
      <c r="A65" s="287">
        <v>3.1</v>
      </c>
      <c r="B65" s="288" t="s">
        <v>117</v>
      </c>
      <c r="C65" s="338" t="s">
        <v>117</v>
      </c>
      <c r="D65" s="87"/>
      <c r="E65" s="180" t="s">
        <v>46</v>
      </c>
      <c r="F65" s="172">
        <f>ROUND((S00404S_17+S00405S_17)*0.5, 2)</f>
        <v>0</v>
      </c>
      <c r="G65" s="71"/>
      <c r="H65" s="71"/>
      <c r="I65" s="71"/>
      <c r="J65" s="71"/>
      <c r="K65" s="71"/>
      <c r="L65" s="71"/>
      <c r="M65" s="71"/>
      <c r="N65" s="71"/>
      <c r="O65" s="71"/>
      <c r="P65" s="71"/>
      <c r="Q65" s="71"/>
      <c r="R65" s="71"/>
      <c r="S65" s="71"/>
      <c r="T65" s="71"/>
    </row>
    <row r="66" spans="1:20" ht="15.75" x14ac:dyDescent="0.25">
      <c r="A66" s="77">
        <v>3.11</v>
      </c>
      <c r="B66" s="288" t="s">
        <v>53</v>
      </c>
      <c r="C66" s="338" t="s">
        <v>53</v>
      </c>
      <c r="D66" s="87"/>
      <c r="E66" s="180" t="s">
        <v>47</v>
      </c>
      <c r="F66" s="21"/>
      <c r="G66" s="71"/>
      <c r="H66" s="71"/>
      <c r="I66" s="71"/>
      <c r="J66" s="71"/>
      <c r="K66" s="71"/>
      <c r="L66" s="71"/>
      <c r="M66" s="71"/>
      <c r="N66" s="71"/>
      <c r="O66" s="71"/>
      <c r="P66" s="71"/>
      <c r="Q66" s="71"/>
      <c r="R66" s="71"/>
      <c r="S66" s="71"/>
      <c r="T66" s="71"/>
    </row>
    <row r="67" spans="1:20" ht="15.75" x14ac:dyDescent="0.25">
      <c r="A67" s="77">
        <v>3.12</v>
      </c>
      <c r="B67" s="288" t="s">
        <v>118</v>
      </c>
      <c r="C67" s="339" t="s">
        <v>118</v>
      </c>
      <c r="D67" s="289"/>
      <c r="E67" s="180" t="s">
        <v>48</v>
      </c>
      <c r="F67" s="172">
        <f>S00408S_17+S00409S_17</f>
        <v>0</v>
      </c>
      <c r="G67" s="71"/>
      <c r="H67" s="71"/>
      <c r="I67" s="71"/>
      <c r="J67" s="78"/>
      <c r="K67" s="71"/>
      <c r="L67" s="78"/>
      <c r="M67" s="71"/>
      <c r="N67" s="78"/>
      <c r="O67" s="71"/>
      <c r="P67" s="78"/>
      <c r="Q67" s="71"/>
      <c r="R67" s="71"/>
      <c r="S67" s="71"/>
      <c r="T67" s="71"/>
    </row>
    <row r="68" spans="1:20" ht="18" x14ac:dyDescent="0.25">
      <c r="A68" s="99"/>
      <c r="B68" s="113"/>
      <c r="C68" s="96"/>
      <c r="D68" s="96"/>
      <c r="E68" s="167"/>
      <c r="F68" s="109"/>
      <c r="G68" s="71"/>
      <c r="H68" s="71"/>
      <c r="I68" s="71"/>
      <c r="J68" s="78"/>
      <c r="K68" s="71"/>
      <c r="L68" s="78"/>
      <c r="M68" s="71"/>
      <c r="N68" s="78"/>
      <c r="O68" s="71"/>
      <c r="P68" s="78"/>
      <c r="Q68" s="71"/>
      <c r="R68" s="71"/>
      <c r="S68" s="71"/>
      <c r="T68" s="71"/>
    </row>
    <row r="69" spans="1:20" ht="18" x14ac:dyDescent="0.25">
      <c r="A69" s="99">
        <v>3.13</v>
      </c>
      <c r="B69" s="99" t="s">
        <v>54</v>
      </c>
      <c r="C69" s="363" t="s">
        <v>54</v>
      </c>
      <c r="D69" s="102"/>
      <c r="E69" s="178" t="s">
        <v>49</v>
      </c>
      <c r="F69" s="174">
        <f>ROUND(0.5*(S00324E_17+S00330E_17),2)</f>
        <v>0</v>
      </c>
      <c r="G69" s="71"/>
      <c r="H69" s="71"/>
      <c r="I69" s="71"/>
      <c r="J69" s="168"/>
      <c r="K69" s="71"/>
      <c r="L69" s="168"/>
      <c r="M69" s="71"/>
      <c r="N69" s="168"/>
      <c r="O69" s="71"/>
      <c r="P69" s="168"/>
      <c r="Q69" s="71"/>
      <c r="R69" s="71"/>
      <c r="S69" s="71"/>
      <c r="T69" s="71"/>
    </row>
    <row r="70" spans="1:20" ht="18" x14ac:dyDescent="0.25">
      <c r="A70" s="99"/>
      <c r="B70" s="99"/>
      <c r="C70" s="113"/>
      <c r="D70" s="102"/>
      <c r="E70" s="167"/>
      <c r="F70" s="109"/>
      <c r="G70" s="71"/>
      <c r="H70" s="71"/>
      <c r="I70" s="71"/>
      <c r="J70" s="168"/>
      <c r="K70" s="71"/>
      <c r="L70" s="168"/>
      <c r="M70" s="71"/>
      <c r="N70" s="168"/>
      <c r="O70" s="71"/>
      <c r="P70" s="168"/>
      <c r="Q70" s="71"/>
      <c r="R70" s="71"/>
      <c r="S70" s="71"/>
      <c r="T70" s="71"/>
    </row>
    <row r="71" spans="1:20" ht="18" x14ac:dyDescent="0.25">
      <c r="A71" s="99"/>
      <c r="B71" s="156" t="s">
        <v>119</v>
      </c>
      <c r="C71" s="346" t="s">
        <v>119</v>
      </c>
      <c r="D71" s="102"/>
      <c r="E71" s="167"/>
      <c r="F71" s="109"/>
      <c r="G71" s="71"/>
      <c r="H71" s="71"/>
      <c r="I71" s="71"/>
      <c r="J71" s="168"/>
      <c r="K71" s="71"/>
      <c r="L71" s="168"/>
      <c r="M71" s="71"/>
      <c r="N71" s="168"/>
      <c r="O71" s="71"/>
      <c r="P71" s="168"/>
      <c r="Q71" s="71"/>
      <c r="R71" s="71"/>
      <c r="S71" s="71"/>
      <c r="T71" s="71"/>
    </row>
    <row r="72" spans="1:20" ht="15.75" x14ac:dyDescent="0.25">
      <c r="A72" s="77">
        <v>3.14</v>
      </c>
      <c r="B72" s="288" t="s">
        <v>117</v>
      </c>
      <c r="C72" s="338" t="s">
        <v>117</v>
      </c>
      <c r="D72" s="87"/>
      <c r="E72" s="180" t="s">
        <v>40</v>
      </c>
      <c r="F72" s="172">
        <f>ROUND(0.5*(S00168S_17 + S00176S_17),2)</f>
        <v>0</v>
      </c>
      <c r="G72" s="71"/>
      <c r="H72" s="71"/>
      <c r="I72" s="71"/>
      <c r="J72" s="168"/>
      <c r="K72" s="71"/>
      <c r="L72" s="168"/>
      <c r="M72" s="71"/>
      <c r="N72" s="168"/>
      <c r="O72" s="71"/>
      <c r="P72" s="168"/>
      <c r="Q72" s="71"/>
      <c r="R72" s="71"/>
      <c r="S72" s="71"/>
      <c r="T72" s="71"/>
    </row>
    <row r="73" spans="1:20" ht="15.75" x14ac:dyDescent="0.25">
      <c r="A73" s="77">
        <v>3.15</v>
      </c>
      <c r="B73" s="288" t="s">
        <v>53</v>
      </c>
      <c r="C73" s="351" t="s">
        <v>53</v>
      </c>
      <c r="D73" s="87"/>
      <c r="E73" s="180" t="s">
        <v>41</v>
      </c>
      <c r="F73" s="22"/>
      <c r="G73" s="71"/>
      <c r="H73" s="71"/>
      <c r="I73" s="71"/>
      <c r="J73" s="168"/>
      <c r="K73" s="71"/>
      <c r="L73" s="168"/>
      <c r="M73" s="71"/>
      <c r="N73" s="168"/>
      <c r="O73" s="71"/>
      <c r="P73" s="168"/>
      <c r="Q73" s="71"/>
      <c r="R73" s="71"/>
      <c r="S73" s="71"/>
      <c r="T73" s="71"/>
    </row>
    <row r="74" spans="1:20" ht="18" x14ac:dyDescent="0.25">
      <c r="A74" s="99">
        <v>3.16</v>
      </c>
      <c r="B74" s="99" t="s">
        <v>62</v>
      </c>
      <c r="C74" s="366" t="s">
        <v>62</v>
      </c>
      <c r="D74" s="96"/>
      <c r="E74" s="180" t="s">
        <v>42</v>
      </c>
      <c r="F74" s="172">
        <f>S00184S_17+S00187S_17</f>
        <v>0</v>
      </c>
      <c r="G74" s="71"/>
      <c r="H74" s="71"/>
      <c r="I74" s="71"/>
      <c r="J74" s="78"/>
      <c r="K74" s="71"/>
      <c r="L74" s="78"/>
      <c r="M74" s="71"/>
      <c r="N74" s="78"/>
      <c r="O74" s="71"/>
      <c r="P74" s="78"/>
      <c r="Q74" s="71"/>
      <c r="R74" s="71"/>
      <c r="S74" s="71"/>
      <c r="T74" s="71"/>
    </row>
    <row r="75" spans="1:20" x14ac:dyDescent="0.2">
      <c r="A75" s="4"/>
      <c r="B75" s="15"/>
      <c r="C75" s="1"/>
      <c r="D75" s="1"/>
      <c r="E75" s="1"/>
      <c r="F75" s="1"/>
      <c r="G75" s="11"/>
      <c r="H75" s="10"/>
      <c r="I75" s="1"/>
      <c r="J75" s="2"/>
      <c r="K75" s="1"/>
      <c r="L75" s="2"/>
      <c r="M75" s="1"/>
      <c r="N75" s="2"/>
      <c r="O75" s="1"/>
      <c r="P75" s="2"/>
      <c r="Q75" s="18"/>
      <c r="R75" s="18"/>
      <c r="S75" s="18"/>
      <c r="T75" s="18"/>
    </row>
    <row r="76" spans="1:20" x14ac:dyDescent="0.2">
      <c r="A76" s="4"/>
      <c r="B76" s="1"/>
      <c r="C76" s="1"/>
      <c r="D76" s="1"/>
      <c r="E76" s="1"/>
      <c r="F76" s="1"/>
      <c r="G76" s="11"/>
      <c r="H76" s="10"/>
      <c r="I76" s="1"/>
      <c r="J76" s="2"/>
      <c r="K76" s="1"/>
      <c r="L76" s="2"/>
      <c r="M76" s="1"/>
      <c r="N76" s="2"/>
      <c r="O76" s="1"/>
      <c r="P76" s="2"/>
      <c r="Q76" s="18"/>
      <c r="R76" s="18"/>
      <c r="S76" s="18"/>
      <c r="T76" s="18"/>
    </row>
    <row r="82" spans="2:2" x14ac:dyDescent="0.2">
      <c r="B82" s="20" t="s">
        <v>31</v>
      </c>
    </row>
  </sheetData>
  <phoneticPr fontId="11" type="noConversion"/>
  <dataValidations count="2">
    <dataValidation type="whole" allowBlank="1" showInputMessage="1" showErrorMessage="1" error="Please enter Whole Number (no decimals)" sqref="F23:F26 H44:H45 H36:H39 H31:H32 F44:F45 F36:F39 H23:H26 F31:F32 J44:J45 J23:J26 J31:J32 J36:J39">
      <formula1>0</formula1>
      <formula2>200000</formula2>
    </dataValidation>
    <dataValidation type="list" allowBlank="1" showInputMessage="1" showErrorMessage="1" sqref="D5">
      <formula1>DSBName</formula1>
    </dataValidation>
  </dataValidations>
  <pageMargins left="0.3" right="0.3" top="0.05" bottom="0.05" header="0.3" footer="0.3"/>
  <pageSetup paperSize="5" scale="44" orientation="landscape" r:id="rId1"/>
  <headerFooter alignWithMargins="0"/>
  <rowBreaks count="1" manualBreakCount="1">
    <brk id="74"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84"/>
  <sheetViews>
    <sheetView view="pageBreakPreview" topLeftCell="A4" zoomScale="70" zoomScaleNormal="100" zoomScaleSheetLayoutView="70" workbookViewId="0">
      <selection activeCell="B52" sqref="B52"/>
    </sheetView>
  </sheetViews>
  <sheetFormatPr defaultRowHeight="12.75" x14ac:dyDescent="0.2"/>
  <cols>
    <col min="1" max="1" width="7.28515625" style="35" customWidth="1"/>
    <col min="2" max="2" width="12" style="35" customWidth="1"/>
    <col min="3" max="3" width="28.140625" style="35" hidden="1" customWidth="1"/>
    <col min="4" max="4" width="64.85546875" style="35" customWidth="1"/>
    <col min="5" max="5" width="7.5703125" style="35" customWidth="1"/>
    <col min="6" max="6" width="18.85546875" style="35" customWidth="1"/>
    <col min="7" max="7" width="16.5703125" style="35" customWidth="1"/>
    <col min="8" max="8" width="26.28515625" style="35" bestFit="1" customWidth="1"/>
    <col min="9" max="9" width="21.42578125" style="35" customWidth="1"/>
    <col min="10" max="10" width="18.5703125" style="35" customWidth="1"/>
    <col min="11" max="11" width="16.7109375" style="35" customWidth="1"/>
    <col min="12" max="12" width="30.5703125" style="35" bestFit="1" customWidth="1"/>
    <col min="13" max="13" width="16.42578125" style="35" customWidth="1"/>
    <col min="14" max="14" width="19.140625" style="35" customWidth="1"/>
    <col min="15" max="15" width="16.7109375" style="35" customWidth="1"/>
    <col min="16" max="16" width="28.5703125" style="35" customWidth="1"/>
    <col min="17" max="17" width="19.5703125" style="35" customWidth="1"/>
    <col min="18" max="18" width="19.140625" style="35" customWidth="1"/>
    <col min="19" max="19" width="16.42578125" style="35" customWidth="1"/>
    <col min="20" max="20" width="19.140625" style="35" customWidth="1"/>
    <col min="21" max="21" width="16.28515625" style="35" customWidth="1"/>
    <col min="22" max="22" width="19.140625" style="35" customWidth="1"/>
    <col min="23" max="16384" width="9.140625" style="35"/>
  </cols>
  <sheetData>
    <row r="1" spans="1:21" x14ac:dyDescent="0.2">
      <c r="A1" s="89"/>
      <c r="B1" s="181"/>
      <c r="C1" s="181"/>
      <c r="D1" s="181"/>
      <c r="E1" s="181"/>
      <c r="F1" s="181"/>
      <c r="G1" s="181"/>
      <c r="H1" s="181"/>
      <c r="I1" s="181"/>
      <c r="J1" s="181"/>
      <c r="K1" s="181"/>
      <c r="L1" s="181"/>
      <c r="M1" s="181"/>
      <c r="N1" s="181"/>
      <c r="O1" s="181"/>
      <c r="P1" s="181"/>
      <c r="Q1" s="181"/>
      <c r="R1" s="181"/>
      <c r="S1" s="181"/>
      <c r="T1" s="181"/>
      <c r="U1" s="181"/>
    </row>
    <row r="2" spans="1:21" x14ac:dyDescent="0.2">
      <c r="A2" s="89" t="s">
        <v>64</v>
      </c>
      <c r="B2" s="187"/>
      <c r="C2" s="182"/>
      <c r="D2" s="182"/>
      <c r="E2" s="182"/>
      <c r="F2" s="182"/>
      <c r="G2" s="181"/>
      <c r="H2" s="181"/>
      <c r="I2" s="181"/>
      <c r="J2" s="181"/>
      <c r="K2" s="181"/>
      <c r="L2" s="181"/>
      <c r="M2" s="181"/>
      <c r="N2" s="181"/>
      <c r="O2" s="181"/>
      <c r="P2" s="181"/>
      <c r="Q2" s="182"/>
      <c r="R2" s="181"/>
      <c r="S2" s="182"/>
      <c r="T2" s="181"/>
      <c r="U2" s="182"/>
    </row>
    <row r="3" spans="1:21" ht="18" x14ac:dyDescent="0.25">
      <c r="A3" s="89"/>
      <c r="B3" s="188" t="s">
        <v>191</v>
      </c>
      <c r="C3" s="371" t="s">
        <v>69</v>
      </c>
      <c r="D3" s="188"/>
      <c r="E3" s="182"/>
      <c r="F3" s="184" t="s">
        <v>65</v>
      </c>
      <c r="G3" s="181"/>
      <c r="H3" s="181"/>
      <c r="I3" s="181"/>
      <c r="J3" s="181"/>
      <c r="K3" s="181"/>
      <c r="L3" s="181"/>
      <c r="M3" s="181"/>
      <c r="N3" s="181"/>
      <c r="O3" s="181"/>
      <c r="P3" s="181"/>
      <c r="Q3" s="182"/>
      <c r="R3" s="181"/>
      <c r="S3" s="182"/>
      <c r="T3" s="181"/>
      <c r="U3" s="182"/>
    </row>
    <row r="4" spans="1:21" ht="18" x14ac:dyDescent="0.25">
      <c r="A4" s="189"/>
      <c r="B4" s="103"/>
      <c r="C4" s="181"/>
      <c r="D4" s="181"/>
      <c r="E4" s="181"/>
      <c r="F4" s="185" t="s">
        <v>66</v>
      </c>
      <c r="G4" s="181"/>
      <c r="H4" s="181"/>
      <c r="I4" s="181"/>
      <c r="J4" s="181"/>
      <c r="K4" s="181"/>
      <c r="L4" s="181"/>
      <c r="M4" s="181"/>
      <c r="N4" s="181"/>
      <c r="O4" s="181"/>
      <c r="P4" s="181"/>
      <c r="Q4" s="181"/>
      <c r="R4" s="181"/>
      <c r="S4" s="181"/>
      <c r="T4" s="181"/>
      <c r="U4" s="181"/>
    </row>
    <row r="5" spans="1:21" ht="15.75" x14ac:dyDescent="0.25">
      <c r="A5" s="93" t="s">
        <v>11</v>
      </c>
      <c r="B5" s="181"/>
      <c r="C5" s="372" t="s">
        <v>11</v>
      </c>
      <c r="D5" s="298" t="str">
        <f>BoardName</f>
        <v>Board name / Nom du conseil</v>
      </c>
      <c r="E5" s="183"/>
      <c r="F5" s="89" t="s">
        <v>99</v>
      </c>
      <c r="G5" s="181"/>
      <c r="H5" s="82"/>
      <c r="I5" s="82"/>
      <c r="J5" s="82"/>
      <c r="K5" s="82"/>
      <c r="L5" s="181"/>
      <c r="M5" s="82"/>
      <c r="N5" s="82"/>
      <c r="O5" s="181"/>
      <c r="P5" s="181"/>
      <c r="Q5" s="181"/>
      <c r="R5" s="181"/>
      <c r="S5" s="181"/>
      <c r="T5" s="181"/>
      <c r="U5" s="181"/>
    </row>
    <row r="6" spans="1:21" ht="15.75" x14ac:dyDescent="0.25">
      <c r="A6" s="79" t="s">
        <v>12</v>
      </c>
      <c r="B6" s="181"/>
      <c r="C6" s="372" t="s">
        <v>12</v>
      </c>
      <c r="D6" s="83" t="str">
        <f>BoardNumber</f>
        <v>ATTN: Error / Erreur</v>
      </c>
      <c r="E6" s="183"/>
      <c r="F6" s="89" t="s">
        <v>100</v>
      </c>
      <c r="G6" s="181"/>
      <c r="H6" s="84"/>
      <c r="I6" s="84"/>
      <c r="J6" s="84"/>
      <c r="K6" s="84"/>
      <c r="L6" s="181"/>
      <c r="M6" s="84"/>
      <c r="N6" s="84"/>
      <c r="O6" s="181"/>
      <c r="P6" s="181"/>
      <c r="Q6" s="181"/>
      <c r="R6" s="181"/>
      <c r="S6" s="181"/>
      <c r="T6" s="181"/>
      <c r="U6" s="181"/>
    </row>
    <row r="7" spans="1:21" x14ac:dyDescent="0.2">
      <c r="A7" s="190"/>
      <c r="B7" s="187"/>
      <c r="C7" s="182"/>
      <c r="D7" s="182"/>
      <c r="E7" s="182"/>
      <c r="F7" s="186" t="s">
        <v>101</v>
      </c>
      <c r="G7" s="181"/>
      <c r="H7" s="182"/>
      <c r="I7" s="182"/>
      <c r="J7" s="182"/>
      <c r="K7" s="182"/>
      <c r="L7" s="181"/>
      <c r="M7" s="182"/>
      <c r="N7" s="182"/>
      <c r="O7" s="181"/>
      <c r="P7" s="181"/>
      <c r="Q7" s="182"/>
      <c r="R7" s="181"/>
      <c r="S7" s="182"/>
      <c r="T7" s="181"/>
      <c r="U7" s="182"/>
    </row>
    <row r="8" spans="1:21" ht="15" x14ac:dyDescent="0.25">
      <c r="A8" s="89"/>
      <c r="B8" s="181"/>
      <c r="C8" s="184"/>
      <c r="D8" s="184"/>
      <c r="E8" s="182"/>
      <c r="F8" s="186" t="s">
        <v>102</v>
      </c>
      <c r="G8" s="181"/>
      <c r="H8" s="182"/>
      <c r="I8" s="182"/>
      <c r="J8" s="182"/>
      <c r="K8" s="182"/>
      <c r="L8" s="181"/>
      <c r="M8" s="182"/>
      <c r="N8" s="182"/>
      <c r="O8" s="181"/>
      <c r="P8" s="181"/>
      <c r="Q8" s="182"/>
      <c r="R8" s="181"/>
      <c r="S8" s="182"/>
      <c r="T8" s="181"/>
      <c r="U8" s="182"/>
    </row>
    <row r="9" spans="1:21" ht="14.25" x14ac:dyDescent="0.2">
      <c r="A9" s="89"/>
      <c r="B9" s="181"/>
      <c r="C9" s="185"/>
      <c r="D9" s="185"/>
      <c r="E9" s="182"/>
      <c r="F9" s="186" t="s">
        <v>103</v>
      </c>
      <c r="G9" s="181"/>
      <c r="H9" s="182"/>
      <c r="I9" s="182"/>
      <c r="J9" s="182"/>
      <c r="K9" s="182"/>
      <c r="L9" s="181"/>
      <c r="M9" s="182"/>
      <c r="N9" s="182"/>
      <c r="O9" s="181"/>
      <c r="P9" s="181"/>
      <c r="Q9" s="182"/>
      <c r="R9" s="181"/>
      <c r="S9" s="182"/>
      <c r="T9" s="181"/>
      <c r="U9" s="182"/>
    </row>
    <row r="10" spans="1:21" x14ac:dyDescent="0.2">
      <c r="A10" s="89"/>
      <c r="B10" s="181"/>
      <c r="C10" s="89"/>
      <c r="D10" s="89"/>
      <c r="E10" s="182"/>
      <c r="F10" s="182"/>
      <c r="G10" s="186"/>
      <c r="H10" s="182"/>
      <c r="I10" s="182"/>
      <c r="J10" s="182"/>
      <c r="K10" s="182"/>
      <c r="L10" s="182"/>
      <c r="M10" s="182"/>
      <c r="N10" s="182"/>
      <c r="O10" s="181"/>
      <c r="P10" s="181"/>
      <c r="Q10" s="182"/>
      <c r="R10" s="181"/>
      <c r="S10" s="182"/>
      <c r="T10" s="181"/>
      <c r="U10" s="182"/>
    </row>
    <row r="11" spans="1:21" x14ac:dyDescent="0.2">
      <c r="A11" s="89"/>
      <c r="B11" s="181"/>
      <c r="C11" s="89"/>
      <c r="D11" s="89"/>
      <c r="E11" s="182"/>
      <c r="F11" s="182"/>
      <c r="G11" s="182"/>
      <c r="H11" s="182"/>
      <c r="I11" s="182"/>
      <c r="J11" s="182"/>
      <c r="K11" s="182"/>
      <c r="L11" s="182"/>
      <c r="M11" s="182"/>
      <c r="N11" s="182"/>
      <c r="O11" s="181"/>
      <c r="P11" s="181"/>
      <c r="Q11" s="182"/>
      <c r="R11" s="181"/>
      <c r="S11" s="182"/>
      <c r="T11" s="181"/>
      <c r="U11" s="182"/>
    </row>
    <row r="12" spans="1:21" x14ac:dyDescent="0.2">
      <c r="A12" s="89"/>
      <c r="B12" s="181"/>
      <c r="C12" s="89"/>
      <c r="D12" s="89"/>
      <c r="E12" s="182"/>
      <c r="F12" s="182"/>
      <c r="G12" s="182"/>
      <c r="H12" s="182"/>
      <c r="I12" s="182"/>
      <c r="J12" s="182"/>
      <c r="K12" s="182"/>
      <c r="L12" s="182"/>
      <c r="M12" s="182"/>
      <c r="N12" s="182"/>
      <c r="O12" s="181"/>
      <c r="P12" s="181"/>
      <c r="Q12" s="182"/>
      <c r="R12" s="181"/>
      <c r="S12" s="182"/>
      <c r="T12" s="181"/>
      <c r="U12" s="182"/>
    </row>
    <row r="13" spans="1:21" x14ac:dyDescent="0.2">
      <c r="A13" s="89"/>
      <c r="B13" s="181"/>
      <c r="C13" s="89"/>
      <c r="D13" s="89"/>
      <c r="E13" s="182"/>
      <c r="F13" s="182"/>
      <c r="G13" s="182"/>
      <c r="H13" s="182"/>
      <c r="I13" s="182"/>
      <c r="J13" s="182"/>
      <c r="K13" s="182"/>
      <c r="L13" s="182"/>
      <c r="M13" s="182"/>
      <c r="N13" s="182"/>
      <c r="O13" s="181"/>
      <c r="P13" s="181"/>
      <c r="Q13" s="182"/>
      <c r="R13" s="181"/>
      <c r="S13" s="182"/>
      <c r="T13" s="181"/>
      <c r="U13" s="182"/>
    </row>
    <row r="14" spans="1:21" x14ac:dyDescent="0.2">
      <c r="A14" s="89"/>
      <c r="B14" s="181"/>
      <c r="C14" s="89"/>
      <c r="D14" s="89"/>
      <c r="E14" s="182"/>
      <c r="F14" s="182"/>
      <c r="G14" s="182"/>
      <c r="H14" s="182"/>
      <c r="I14" s="182"/>
      <c r="J14" s="182"/>
      <c r="K14" s="182"/>
      <c r="L14" s="182"/>
      <c r="M14" s="182"/>
      <c r="N14" s="182"/>
      <c r="O14" s="181"/>
      <c r="P14" s="181"/>
      <c r="Q14" s="182"/>
      <c r="R14" s="181"/>
      <c r="S14" s="182"/>
      <c r="T14" s="181"/>
      <c r="U14" s="182"/>
    </row>
    <row r="15" spans="1:21" x14ac:dyDescent="0.2">
      <c r="A15" s="89"/>
      <c r="B15" s="181"/>
      <c r="C15" s="186"/>
      <c r="D15" s="186"/>
      <c r="E15" s="182"/>
      <c r="F15" s="182"/>
      <c r="G15" s="182"/>
      <c r="H15" s="182"/>
      <c r="I15" s="182"/>
      <c r="J15" s="182"/>
      <c r="K15" s="182"/>
      <c r="L15" s="182"/>
      <c r="M15" s="182"/>
      <c r="N15" s="182"/>
      <c r="O15" s="181"/>
      <c r="P15" s="181"/>
      <c r="Q15" s="182"/>
      <c r="R15" s="181"/>
      <c r="S15" s="182"/>
      <c r="T15" s="181"/>
      <c r="U15" s="182"/>
    </row>
    <row r="16" spans="1:21" x14ac:dyDescent="0.2">
      <c r="A16" s="89"/>
      <c r="B16" s="181"/>
      <c r="C16" s="186"/>
      <c r="D16" s="186"/>
      <c r="E16" s="182"/>
      <c r="F16" s="182"/>
      <c r="G16" s="182"/>
      <c r="H16" s="182"/>
      <c r="I16" s="182"/>
      <c r="J16" s="182"/>
      <c r="K16" s="182"/>
      <c r="L16" s="182"/>
      <c r="M16" s="182"/>
      <c r="N16" s="182"/>
      <c r="O16" s="181"/>
      <c r="P16" s="181"/>
      <c r="Q16" s="182"/>
      <c r="R16" s="181"/>
      <c r="S16" s="182"/>
      <c r="T16" s="181"/>
      <c r="U16" s="182"/>
    </row>
    <row r="17" spans="1:21" x14ac:dyDescent="0.2">
      <c r="A17" s="89"/>
      <c r="B17" s="181"/>
      <c r="C17" s="186"/>
      <c r="D17" s="186"/>
      <c r="E17" s="182"/>
      <c r="F17" s="182"/>
      <c r="G17" s="182"/>
      <c r="H17" s="182"/>
      <c r="I17" s="182"/>
      <c r="J17" s="182"/>
      <c r="K17" s="182"/>
      <c r="L17" s="182"/>
      <c r="M17" s="182"/>
      <c r="N17" s="182"/>
      <c r="O17" s="181"/>
      <c r="P17" s="181"/>
      <c r="Q17" s="182"/>
      <c r="R17" s="181"/>
      <c r="S17" s="182"/>
      <c r="T17" s="181"/>
      <c r="U17" s="182"/>
    </row>
    <row r="18" spans="1:21" x14ac:dyDescent="0.2">
      <c r="A18" s="89"/>
      <c r="B18" s="186"/>
      <c r="C18" s="186"/>
      <c r="D18" s="186"/>
      <c r="E18" s="182"/>
      <c r="F18" s="182"/>
      <c r="G18" s="182"/>
      <c r="H18" s="182"/>
      <c r="I18" s="182"/>
      <c r="J18" s="182"/>
      <c r="K18" s="182"/>
      <c r="L18" s="182"/>
      <c r="M18" s="182"/>
      <c r="N18" s="182"/>
      <c r="O18" s="181"/>
      <c r="P18" s="181"/>
      <c r="Q18" s="182"/>
      <c r="R18" s="181"/>
      <c r="S18" s="182"/>
      <c r="T18" s="181"/>
      <c r="U18" s="182"/>
    </row>
    <row r="19" spans="1:21" ht="18" x14ac:dyDescent="0.25">
      <c r="A19" s="208"/>
      <c r="B19" s="296" t="s">
        <v>13</v>
      </c>
      <c r="C19" s="373" t="s">
        <v>13</v>
      </c>
      <c r="D19" s="209"/>
      <c r="E19" s="182"/>
      <c r="F19" s="245" t="s">
        <v>133</v>
      </c>
      <c r="G19" s="246"/>
      <c r="H19" s="246"/>
      <c r="I19" s="246"/>
      <c r="J19" s="246"/>
      <c r="K19" s="247"/>
      <c r="L19" s="245" t="s">
        <v>155</v>
      </c>
      <c r="M19" s="246"/>
      <c r="N19" s="246"/>
      <c r="O19" s="246"/>
      <c r="P19" s="246"/>
      <c r="Q19" s="246"/>
      <c r="R19" s="246"/>
      <c r="S19" s="246"/>
      <c r="T19" s="246"/>
      <c r="U19" s="246"/>
    </row>
    <row r="20" spans="1:21" ht="18" x14ac:dyDescent="0.25">
      <c r="A20" s="208">
        <v>1</v>
      </c>
      <c r="B20" s="297" t="s">
        <v>0</v>
      </c>
      <c r="C20" s="374" t="s">
        <v>0</v>
      </c>
      <c r="D20" s="210"/>
      <c r="E20" s="181"/>
      <c r="F20" s="121" t="s">
        <v>90</v>
      </c>
      <c r="G20" s="121" t="s">
        <v>91</v>
      </c>
      <c r="H20" s="121" t="s">
        <v>1</v>
      </c>
      <c r="I20" s="121" t="s">
        <v>92</v>
      </c>
      <c r="J20" s="122" t="s">
        <v>2</v>
      </c>
      <c r="K20" s="122" t="s">
        <v>93</v>
      </c>
      <c r="L20" s="121" t="s">
        <v>3</v>
      </c>
      <c r="M20" s="121" t="s">
        <v>94</v>
      </c>
      <c r="N20" s="121" t="s">
        <v>4</v>
      </c>
      <c r="O20" s="121" t="s">
        <v>95</v>
      </c>
      <c r="P20" s="121" t="s">
        <v>26</v>
      </c>
      <c r="Q20" s="121" t="s">
        <v>96</v>
      </c>
      <c r="R20" s="121" t="s">
        <v>27</v>
      </c>
      <c r="S20" s="121" t="s">
        <v>97</v>
      </c>
      <c r="T20" s="121" t="s">
        <v>28</v>
      </c>
      <c r="U20" s="121" t="s">
        <v>98</v>
      </c>
    </row>
    <row r="21" spans="1:21" s="37" customFormat="1" ht="51" customHeight="1" x14ac:dyDescent="0.2">
      <c r="A21" s="211"/>
      <c r="B21" s="344" t="s">
        <v>192</v>
      </c>
      <c r="C21" s="350" t="s">
        <v>70</v>
      </c>
      <c r="D21" s="212"/>
      <c r="E21" s="235"/>
      <c r="F21" s="123" t="s">
        <v>120</v>
      </c>
      <c r="G21" s="124"/>
      <c r="H21" s="123" t="s">
        <v>121</v>
      </c>
      <c r="I21" s="395"/>
      <c r="J21" s="123" t="s">
        <v>122</v>
      </c>
      <c r="K21" s="396"/>
      <c r="L21" s="125" t="s">
        <v>123</v>
      </c>
      <c r="M21" s="397"/>
      <c r="N21" s="125" t="s">
        <v>124</v>
      </c>
      <c r="O21" s="126"/>
      <c r="P21" s="125" t="s">
        <v>125</v>
      </c>
      <c r="Q21" s="126"/>
      <c r="R21" s="125" t="s">
        <v>150</v>
      </c>
      <c r="S21" s="126"/>
      <c r="T21" s="125" t="s">
        <v>127</v>
      </c>
      <c r="U21" s="126"/>
    </row>
    <row r="22" spans="1:21" s="37" customFormat="1" ht="15.75" customHeight="1" x14ac:dyDescent="0.2">
      <c r="A22" s="213"/>
      <c r="B22" s="111" t="s">
        <v>14</v>
      </c>
      <c r="C22" s="343" t="s">
        <v>14</v>
      </c>
      <c r="D22" s="214"/>
      <c r="E22" s="235"/>
      <c r="F22" s="265"/>
      <c r="G22" s="266"/>
      <c r="H22" s="265"/>
      <c r="I22" s="266"/>
      <c r="J22" s="328"/>
      <c r="K22" s="329"/>
      <c r="L22" s="267"/>
      <c r="M22" s="268"/>
      <c r="N22" s="267"/>
      <c r="O22" s="268"/>
      <c r="P22" s="267"/>
      <c r="Q22" s="268"/>
      <c r="R22" s="267"/>
      <c r="S22" s="268"/>
      <c r="T22" s="267"/>
      <c r="U22" s="268"/>
    </row>
    <row r="23" spans="1:21" ht="15.75" x14ac:dyDescent="0.25">
      <c r="A23" s="103">
        <v>1.1000000000000001</v>
      </c>
      <c r="B23" s="215" t="s">
        <v>15</v>
      </c>
      <c r="C23" s="351" t="s">
        <v>15</v>
      </c>
      <c r="D23" s="215"/>
      <c r="E23" s="181"/>
      <c r="F23" s="178" t="s">
        <v>195</v>
      </c>
      <c r="G23" s="50"/>
      <c r="H23" s="180" t="s">
        <v>196</v>
      </c>
      <c r="I23" s="50"/>
      <c r="J23" s="180" t="s">
        <v>197</v>
      </c>
      <c r="K23" s="248">
        <f>S00001E_18</f>
        <v>0</v>
      </c>
      <c r="L23" s="194"/>
      <c r="M23" s="194"/>
      <c r="N23" s="180" t="s">
        <v>198</v>
      </c>
      <c r="O23" s="52"/>
      <c r="P23" s="194"/>
      <c r="Q23" s="194"/>
      <c r="R23" s="180" t="s">
        <v>199</v>
      </c>
      <c r="S23" s="248">
        <f>S00001E_18+ S00004E_18</f>
        <v>0</v>
      </c>
      <c r="T23" s="194"/>
      <c r="U23" s="195"/>
    </row>
    <row r="24" spans="1:21" ht="15.75" x14ac:dyDescent="0.25">
      <c r="A24" s="103">
        <v>1.2</v>
      </c>
      <c r="B24" s="215" t="s">
        <v>16</v>
      </c>
      <c r="C24" s="351" t="s">
        <v>16</v>
      </c>
      <c r="D24" s="215"/>
      <c r="E24" s="181"/>
      <c r="F24" s="178" t="s">
        <v>200</v>
      </c>
      <c r="G24" s="50"/>
      <c r="H24" s="180" t="s">
        <v>201</v>
      </c>
      <c r="I24" s="50"/>
      <c r="J24" s="180" t="s">
        <v>202</v>
      </c>
      <c r="K24" s="248">
        <f>S00009E_18</f>
        <v>0</v>
      </c>
      <c r="L24" s="196"/>
      <c r="M24" s="196"/>
      <c r="N24" s="180" t="s">
        <v>203</v>
      </c>
      <c r="O24" s="197"/>
      <c r="P24" s="196"/>
      <c r="Q24" s="196"/>
      <c r="R24" s="180" t="s">
        <v>204</v>
      </c>
      <c r="S24" s="248">
        <f>S00009E_18 + S00012E_18</f>
        <v>0</v>
      </c>
      <c r="T24" s="196"/>
      <c r="U24" s="198"/>
    </row>
    <row r="25" spans="1:21" ht="15.75" x14ac:dyDescent="0.25">
      <c r="A25" s="103">
        <v>1.3</v>
      </c>
      <c r="B25" s="215" t="s">
        <v>59</v>
      </c>
      <c r="C25" s="351" t="s">
        <v>59</v>
      </c>
      <c r="D25" s="215"/>
      <c r="E25" s="181"/>
      <c r="F25" s="178" t="s">
        <v>205</v>
      </c>
      <c r="G25" s="50"/>
      <c r="H25" s="180" t="s">
        <v>206</v>
      </c>
      <c r="I25" s="50"/>
      <c r="J25" s="180" t="s">
        <v>207</v>
      </c>
      <c r="K25" s="248">
        <f>S00017E_18</f>
        <v>0</v>
      </c>
      <c r="L25" s="196"/>
      <c r="M25" s="196"/>
      <c r="N25" s="180" t="s">
        <v>208</v>
      </c>
      <c r="O25" s="197"/>
      <c r="P25" s="196"/>
      <c r="Q25" s="196"/>
      <c r="R25" s="180" t="s">
        <v>209</v>
      </c>
      <c r="S25" s="248">
        <f>S00017E_18+S00020E_18</f>
        <v>0</v>
      </c>
      <c r="T25" s="196"/>
      <c r="U25" s="198"/>
    </row>
    <row r="26" spans="1:21" ht="15.75" x14ac:dyDescent="0.25">
      <c r="A26" s="103">
        <v>1.4</v>
      </c>
      <c r="B26" s="215" t="s">
        <v>60</v>
      </c>
      <c r="C26" s="351" t="s">
        <v>60</v>
      </c>
      <c r="D26" s="215"/>
      <c r="E26" s="181"/>
      <c r="F26" s="178" t="s">
        <v>210</v>
      </c>
      <c r="G26" s="50"/>
      <c r="H26" s="180" t="s">
        <v>211</v>
      </c>
      <c r="I26" s="50"/>
      <c r="J26" s="180" t="s">
        <v>212</v>
      </c>
      <c r="K26" s="248">
        <f>S00025E_18</f>
        <v>0</v>
      </c>
      <c r="L26" s="196"/>
      <c r="M26" s="196"/>
      <c r="N26" s="180" t="s">
        <v>213</v>
      </c>
      <c r="O26" s="197"/>
      <c r="P26" s="196"/>
      <c r="Q26" s="196"/>
      <c r="R26" s="180" t="s">
        <v>214</v>
      </c>
      <c r="S26" s="248">
        <f>S00025E_18+S00028E_18</f>
        <v>0</v>
      </c>
      <c r="T26" s="196"/>
      <c r="U26" s="198"/>
    </row>
    <row r="27" spans="1:21" ht="15.75" x14ac:dyDescent="0.2">
      <c r="A27" s="216">
        <v>1.5</v>
      </c>
      <c r="B27" s="217" t="s">
        <v>50</v>
      </c>
      <c r="C27" s="340" t="s">
        <v>50</v>
      </c>
      <c r="D27" s="217"/>
      <c r="E27" s="181"/>
      <c r="F27" s="178" t="s">
        <v>215</v>
      </c>
      <c r="G27" s="248">
        <f>SUM(G23:G26)</f>
        <v>0</v>
      </c>
      <c r="H27" s="180" t="s">
        <v>216</v>
      </c>
      <c r="I27" s="248">
        <f>SUM(I23:I26)</f>
        <v>0</v>
      </c>
      <c r="J27" s="180" t="s">
        <v>217</v>
      </c>
      <c r="K27" s="248">
        <f>SUM(K23:K26)</f>
        <v>0</v>
      </c>
      <c r="L27" s="196"/>
      <c r="M27" s="196"/>
      <c r="N27" s="180" t="s">
        <v>218</v>
      </c>
      <c r="O27" s="248">
        <f>SUM(O23:O26)</f>
        <v>0</v>
      </c>
      <c r="P27" s="196"/>
      <c r="Q27" s="196"/>
      <c r="R27" s="180" t="s">
        <v>219</v>
      </c>
      <c r="S27" s="248">
        <f>SUM(S23:S26)</f>
        <v>0</v>
      </c>
      <c r="T27" s="196"/>
      <c r="U27" s="198"/>
    </row>
    <row r="28" spans="1:21" ht="15.75" x14ac:dyDescent="0.2">
      <c r="A28" s="216" t="s">
        <v>29</v>
      </c>
      <c r="B28" s="217" t="s">
        <v>51</v>
      </c>
      <c r="C28" s="340" t="s">
        <v>51</v>
      </c>
      <c r="D28" s="217"/>
      <c r="E28" s="181"/>
      <c r="F28" s="179" t="s">
        <v>220</v>
      </c>
      <c r="G28" s="199"/>
      <c r="H28" s="179" t="s">
        <v>221</v>
      </c>
      <c r="I28" s="200"/>
      <c r="J28" s="179" t="s">
        <v>222</v>
      </c>
      <c r="K28" s="261">
        <f>S00321E_18</f>
        <v>0</v>
      </c>
      <c r="L28" s="196"/>
      <c r="M28" s="196"/>
      <c r="N28" s="179" t="s">
        <v>223</v>
      </c>
      <c r="O28" s="201"/>
      <c r="P28" s="196"/>
      <c r="Q28" s="196"/>
      <c r="R28" s="179" t="s">
        <v>224</v>
      </c>
      <c r="S28" s="261">
        <f>S00321E_18+S00323E_18</f>
        <v>0</v>
      </c>
      <c r="T28" s="196"/>
      <c r="U28" s="198"/>
    </row>
    <row r="29" spans="1:21" ht="15.75" x14ac:dyDescent="0.2">
      <c r="A29" s="216"/>
      <c r="B29" s="217"/>
      <c r="C29" s="217"/>
      <c r="D29" s="217"/>
      <c r="E29" s="181"/>
      <c r="F29" s="142"/>
      <c r="G29" s="249"/>
      <c r="H29" s="142"/>
      <c r="I29" s="250"/>
      <c r="J29" s="142"/>
      <c r="K29" s="251"/>
      <c r="L29" s="252"/>
      <c r="M29" s="252"/>
      <c r="N29" s="142"/>
      <c r="O29" s="251"/>
      <c r="P29" s="252"/>
      <c r="Q29" s="252"/>
      <c r="R29" s="142"/>
      <c r="S29" s="251"/>
      <c r="T29" s="252"/>
      <c r="U29" s="252"/>
    </row>
    <row r="30" spans="1:21" ht="18" x14ac:dyDescent="0.25">
      <c r="A30" s="218"/>
      <c r="B30" s="117" t="s">
        <v>17</v>
      </c>
      <c r="C30" s="362" t="s">
        <v>17</v>
      </c>
      <c r="D30" s="219"/>
      <c r="E30" s="236"/>
      <c r="F30" s="253"/>
      <c r="G30" s="254"/>
      <c r="H30" s="255"/>
      <c r="I30" s="256"/>
      <c r="J30" s="255"/>
      <c r="K30" s="256"/>
      <c r="L30" s="257"/>
      <c r="M30" s="258"/>
      <c r="N30" s="259"/>
      <c r="O30" s="260"/>
      <c r="P30" s="259"/>
      <c r="Q30" s="260"/>
      <c r="R30" s="259"/>
      <c r="S30" s="260"/>
      <c r="T30" s="259"/>
      <c r="U30" s="260"/>
    </row>
    <row r="31" spans="1:21" ht="15.75" x14ac:dyDescent="0.2">
      <c r="A31" s="216">
        <v>1.6</v>
      </c>
      <c r="B31" s="215" t="s">
        <v>110</v>
      </c>
      <c r="C31" s="351" t="s">
        <v>110</v>
      </c>
      <c r="D31" s="215"/>
      <c r="E31" s="237"/>
      <c r="F31" s="180" t="s">
        <v>225</v>
      </c>
      <c r="G31" s="50"/>
      <c r="H31" s="180" t="s">
        <v>226</v>
      </c>
      <c r="I31" s="50"/>
      <c r="J31" s="180" t="s">
        <v>227</v>
      </c>
      <c r="K31" s="262">
        <f>S00041S_18-M31</f>
        <v>0</v>
      </c>
      <c r="L31" s="180" t="s">
        <v>228</v>
      </c>
      <c r="M31" s="202"/>
      <c r="N31" s="180" t="s">
        <v>229</v>
      </c>
      <c r="O31" s="197"/>
      <c r="P31" s="180" t="s">
        <v>230</v>
      </c>
      <c r="Q31" s="197"/>
      <c r="R31" s="180" t="s">
        <v>231</v>
      </c>
      <c r="S31" s="248">
        <f>S00390S_18+S00043S_18</f>
        <v>0</v>
      </c>
      <c r="T31" s="180" t="s">
        <v>232</v>
      </c>
      <c r="U31" s="248">
        <f>S00400S_18+S00402S_18</f>
        <v>0</v>
      </c>
    </row>
    <row r="32" spans="1:21" ht="15.75" x14ac:dyDescent="0.2">
      <c r="A32" s="216">
        <v>1.7</v>
      </c>
      <c r="B32" s="215" t="s">
        <v>111</v>
      </c>
      <c r="C32" s="351" t="s">
        <v>111</v>
      </c>
      <c r="D32" s="215"/>
      <c r="E32" s="237"/>
      <c r="F32" s="180" t="s">
        <v>233</v>
      </c>
      <c r="G32" s="50"/>
      <c r="H32" s="180" t="s">
        <v>234</v>
      </c>
      <c r="I32" s="50"/>
      <c r="J32" s="180" t="s">
        <v>235</v>
      </c>
      <c r="K32" s="248">
        <f>S00047S_18</f>
        <v>0</v>
      </c>
      <c r="L32" s="263"/>
      <c r="M32" s="263"/>
      <c r="N32" s="180" t="s">
        <v>236</v>
      </c>
      <c r="O32" s="197"/>
      <c r="P32" s="263"/>
      <c r="Q32" s="263"/>
      <c r="R32" s="180" t="s">
        <v>237</v>
      </c>
      <c r="S32" s="248">
        <f>S00047S_18+S00049S_18</f>
        <v>0</v>
      </c>
      <c r="T32" s="263"/>
      <c r="U32" s="264"/>
    </row>
    <row r="33" spans="1:21" ht="15.75" x14ac:dyDescent="0.25">
      <c r="A33" s="192"/>
      <c r="B33" s="193"/>
      <c r="C33" s="193"/>
      <c r="D33" s="193"/>
      <c r="E33" s="39"/>
      <c r="F33" s="193"/>
      <c r="G33" s="203"/>
      <c r="H33" s="203"/>
      <c r="I33" s="203"/>
      <c r="J33" s="203"/>
      <c r="K33" s="203"/>
      <c r="L33" s="203"/>
      <c r="M33" s="203"/>
      <c r="N33" s="193"/>
      <c r="O33" s="204"/>
      <c r="P33" s="204"/>
      <c r="Q33" s="205"/>
      <c r="R33" s="204"/>
      <c r="S33" s="205"/>
      <c r="T33" s="204"/>
      <c r="U33" s="205"/>
    </row>
    <row r="34" spans="1:21" s="37" customFormat="1" ht="48.75" customHeight="1" x14ac:dyDescent="0.2">
      <c r="A34" s="211"/>
      <c r="B34" s="128" t="s">
        <v>193</v>
      </c>
      <c r="C34" s="345" t="s">
        <v>71</v>
      </c>
      <c r="D34" s="220"/>
      <c r="E34" s="235"/>
      <c r="F34" s="123" t="s">
        <v>120</v>
      </c>
      <c r="G34" s="124"/>
      <c r="H34" s="123" t="s">
        <v>121</v>
      </c>
      <c r="I34" s="395"/>
      <c r="J34" s="123" t="s">
        <v>122</v>
      </c>
      <c r="K34" s="396"/>
      <c r="L34" s="125" t="s">
        <v>123</v>
      </c>
      <c r="M34" s="397"/>
      <c r="N34" s="125" t="s">
        <v>124</v>
      </c>
      <c r="O34" s="126"/>
      <c r="P34" s="125" t="s">
        <v>125</v>
      </c>
      <c r="Q34" s="126"/>
      <c r="R34" s="125" t="s">
        <v>150</v>
      </c>
      <c r="S34" s="126"/>
      <c r="T34" s="125" t="s">
        <v>127</v>
      </c>
      <c r="U34" s="126"/>
    </row>
    <row r="35" spans="1:21" s="37" customFormat="1" ht="15.75" customHeight="1" x14ac:dyDescent="0.2">
      <c r="A35" s="213"/>
      <c r="B35" s="111" t="s">
        <v>18</v>
      </c>
      <c r="C35" s="343" t="s">
        <v>18</v>
      </c>
      <c r="D35" s="214"/>
      <c r="E35" s="235"/>
      <c r="F35" s="265"/>
      <c r="G35" s="266"/>
      <c r="H35" s="265"/>
      <c r="I35" s="266"/>
      <c r="J35" s="265"/>
      <c r="K35" s="266"/>
      <c r="L35" s="267"/>
      <c r="M35" s="268"/>
      <c r="N35" s="267"/>
      <c r="O35" s="268"/>
      <c r="P35" s="267"/>
      <c r="Q35" s="268"/>
      <c r="R35" s="267"/>
      <c r="S35" s="268"/>
      <c r="T35" s="267"/>
      <c r="U35" s="268"/>
    </row>
    <row r="36" spans="1:21" ht="16.5" customHeight="1" x14ac:dyDescent="0.25">
      <c r="A36" s="103">
        <v>1.8</v>
      </c>
      <c r="B36" s="215" t="s">
        <v>15</v>
      </c>
      <c r="C36" s="351" t="s">
        <v>15</v>
      </c>
      <c r="D36" s="215"/>
      <c r="E36" s="181"/>
      <c r="F36" s="178" t="s">
        <v>238</v>
      </c>
      <c r="G36" s="50"/>
      <c r="H36" s="180" t="s">
        <v>239</v>
      </c>
      <c r="I36" s="50"/>
      <c r="J36" s="180" t="s">
        <v>240</v>
      </c>
      <c r="K36" s="248">
        <f>S00005E_18</f>
        <v>0</v>
      </c>
      <c r="L36" s="194"/>
      <c r="M36" s="194"/>
      <c r="N36" s="180" t="s">
        <v>241</v>
      </c>
      <c r="O36" s="52"/>
      <c r="P36" s="194"/>
      <c r="Q36" s="194"/>
      <c r="R36" s="180" t="s">
        <v>242</v>
      </c>
      <c r="S36" s="248">
        <f>S00005E_18 +S00008E_18</f>
        <v>0</v>
      </c>
      <c r="T36" s="194"/>
      <c r="U36" s="195"/>
    </row>
    <row r="37" spans="1:21" ht="15.75" x14ac:dyDescent="0.25">
      <c r="A37" s="103">
        <v>1.9</v>
      </c>
      <c r="B37" s="215" t="s">
        <v>16</v>
      </c>
      <c r="C37" s="351" t="s">
        <v>16</v>
      </c>
      <c r="D37" s="215"/>
      <c r="E37" s="181"/>
      <c r="F37" s="178" t="s">
        <v>243</v>
      </c>
      <c r="G37" s="50"/>
      <c r="H37" s="180" t="s">
        <v>244</v>
      </c>
      <c r="I37" s="50"/>
      <c r="J37" s="180" t="s">
        <v>245</v>
      </c>
      <c r="K37" s="248">
        <f>S00013E_18</f>
        <v>0</v>
      </c>
      <c r="L37" s="196"/>
      <c r="M37" s="196"/>
      <c r="N37" s="180" t="s">
        <v>246</v>
      </c>
      <c r="O37" s="197"/>
      <c r="P37" s="196"/>
      <c r="Q37" s="196"/>
      <c r="R37" s="180" t="s">
        <v>247</v>
      </c>
      <c r="S37" s="248">
        <f>S00013E_18 + S00016E_18</f>
        <v>0</v>
      </c>
      <c r="T37" s="196"/>
      <c r="U37" s="198"/>
    </row>
    <row r="38" spans="1:21" ht="15.75" x14ac:dyDescent="0.25">
      <c r="A38" s="221">
        <v>1.1000000000000001</v>
      </c>
      <c r="B38" s="215" t="s">
        <v>59</v>
      </c>
      <c r="C38" s="351" t="s">
        <v>59</v>
      </c>
      <c r="D38" s="215"/>
      <c r="E38" s="181"/>
      <c r="F38" s="178" t="s">
        <v>248</v>
      </c>
      <c r="G38" s="50"/>
      <c r="H38" s="180" t="s">
        <v>249</v>
      </c>
      <c r="I38" s="50"/>
      <c r="J38" s="180" t="s">
        <v>250</v>
      </c>
      <c r="K38" s="248">
        <f>S00021E_18</f>
        <v>0</v>
      </c>
      <c r="L38" s="196"/>
      <c r="M38" s="196"/>
      <c r="N38" s="180" t="s">
        <v>251</v>
      </c>
      <c r="O38" s="197"/>
      <c r="P38" s="196"/>
      <c r="Q38" s="196"/>
      <c r="R38" s="180" t="s">
        <v>252</v>
      </c>
      <c r="S38" s="248">
        <f>S00021E_18+S00024E_18</f>
        <v>0</v>
      </c>
      <c r="T38" s="196"/>
      <c r="U38" s="198"/>
    </row>
    <row r="39" spans="1:21" ht="15.75" x14ac:dyDescent="0.25">
      <c r="A39" s="221">
        <v>1.1100000000000001</v>
      </c>
      <c r="B39" s="215" t="s">
        <v>60</v>
      </c>
      <c r="C39" s="351" t="s">
        <v>60</v>
      </c>
      <c r="D39" s="215"/>
      <c r="E39" s="181"/>
      <c r="F39" s="178" t="s">
        <v>253</v>
      </c>
      <c r="G39" s="50"/>
      <c r="H39" s="180" t="s">
        <v>254</v>
      </c>
      <c r="I39" s="50"/>
      <c r="J39" s="180" t="s">
        <v>255</v>
      </c>
      <c r="K39" s="248">
        <f>S00029E_18</f>
        <v>0</v>
      </c>
      <c r="L39" s="196"/>
      <c r="M39" s="196"/>
      <c r="N39" s="180" t="s">
        <v>256</v>
      </c>
      <c r="O39" s="197"/>
      <c r="P39" s="196"/>
      <c r="Q39" s="196"/>
      <c r="R39" s="180" t="s">
        <v>257</v>
      </c>
      <c r="S39" s="248">
        <f>S00029E_18+S00032E_18</f>
        <v>0</v>
      </c>
      <c r="T39" s="196"/>
      <c r="U39" s="198"/>
    </row>
    <row r="40" spans="1:21" ht="15.75" x14ac:dyDescent="0.2">
      <c r="A40" s="222">
        <v>1.1200000000000001</v>
      </c>
      <c r="B40" s="217" t="s">
        <v>50</v>
      </c>
      <c r="C40" s="340" t="s">
        <v>50</v>
      </c>
      <c r="D40" s="217"/>
      <c r="E40" s="181"/>
      <c r="F40" s="178" t="s">
        <v>258</v>
      </c>
      <c r="G40" s="248">
        <f>SUM(G36:G39)</f>
        <v>0</v>
      </c>
      <c r="H40" s="180" t="s">
        <v>259</v>
      </c>
      <c r="I40" s="248">
        <f>SUM(I36:I39)</f>
        <v>0</v>
      </c>
      <c r="J40" s="180" t="s">
        <v>260</v>
      </c>
      <c r="K40" s="248">
        <f>SUM(K36:K39)</f>
        <v>0</v>
      </c>
      <c r="L40" s="196"/>
      <c r="M40" s="196"/>
      <c r="N40" s="180" t="s">
        <v>261</v>
      </c>
      <c r="O40" s="248">
        <f>SUM(O36:O39)</f>
        <v>0</v>
      </c>
      <c r="P40" s="196"/>
      <c r="Q40" s="196"/>
      <c r="R40" s="180" t="s">
        <v>262</v>
      </c>
      <c r="S40" s="248">
        <f>SUM(S36:S39)</f>
        <v>0</v>
      </c>
      <c r="T40" s="196"/>
      <c r="U40" s="198"/>
    </row>
    <row r="41" spans="1:21" ht="15.75" x14ac:dyDescent="0.2">
      <c r="A41" s="222" t="s">
        <v>30</v>
      </c>
      <c r="B41" s="217" t="s">
        <v>51</v>
      </c>
      <c r="C41" s="340" t="s">
        <v>51</v>
      </c>
      <c r="D41" s="217"/>
      <c r="E41" s="181"/>
      <c r="F41" s="178" t="s">
        <v>263</v>
      </c>
      <c r="G41" s="206"/>
      <c r="H41" s="180" t="s">
        <v>264</v>
      </c>
      <c r="I41" s="207"/>
      <c r="J41" s="180" t="s">
        <v>265</v>
      </c>
      <c r="K41" s="248">
        <f>S00325E_18</f>
        <v>0</v>
      </c>
      <c r="L41" s="196"/>
      <c r="M41" s="196"/>
      <c r="N41" s="180" t="s">
        <v>266</v>
      </c>
      <c r="O41" s="197"/>
      <c r="P41" s="196"/>
      <c r="Q41" s="196"/>
      <c r="R41" s="180" t="s">
        <v>267</v>
      </c>
      <c r="S41" s="248">
        <f>S00325E_18+S00328E_18</f>
        <v>0</v>
      </c>
      <c r="T41" s="196"/>
      <c r="U41" s="198"/>
    </row>
    <row r="42" spans="1:21" ht="15.75" x14ac:dyDescent="0.2">
      <c r="A42" s="216"/>
      <c r="B42" s="217"/>
      <c r="C42" s="217"/>
      <c r="D42" s="217"/>
      <c r="E42" s="181"/>
      <c r="F42" s="142"/>
      <c r="G42" s="249"/>
      <c r="H42" s="142"/>
      <c r="I42" s="250"/>
      <c r="J42" s="142"/>
      <c r="K42" s="251"/>
      <c r="L42" s="252"/>
      <c r="M42" s="252"/>
      <c r="N42" s="142"/>
      <c r="O42" s="251"/>
      <c r="P42" s="252"/>
      <c r="Q42" s="252"/>
      <c r="R42" s="142"/>
      <c r="S42" s="251"/>
      <c r="T42" s="252"/>
      <c r="U42" s="252"/>
    </row>
    <row r="43" spans="1:21" ht="18" x14ac:dyDescent="0.25">
      <c r="A43" s="223"/>
      <c r="B43" s="219" t="s">
        <v>17</v>
      </c>
      <c r="C43" s="362" t="s">
        <v>17</v>
      </c>
      <c r="D43" s="219"/>
      <c r="E43" s="236"/>
      <c r="F43" s="253"/>
      <c r="G43" s="254"/>
      <c r="H43" s="255"/>
      <c r="I43" s="256"/>
      <c r="J43" s="255"/>
      <c r="K43" s="256"/>
      <c r="L43" s="257"/>
      <c r="M43" s="258"/>
      <c r="N43" s="259"/>
      <c r="O43" s="260"/>
      <c r="P43" s="259"/>
      <c r="Q43" s="260"/>
      <c r="R43" s="259"/>
      <c r="S43" s="260"/>
      <c r="T43" s="259"/>
      <c r="U43" s="260"/>
    </row>
    <row r="44" spans="1:21" ht="15.75" x14ac:dyDescent="0.2">
      <c r="A44" s="222">
        <v>1.1299999999999999</v>
      </c>
      <c r="B44" s="215" t="s">
        <v>110</v>
      </c>
      <c r="C44" s="351" t="s">
        <v>110</v>
      </c>
      <c r="D44" s="215"/>
      <c r="E44" s="237"/>
      <c r="F44" s="180" t="s">
        <v>268</v>
      </c>
      <c r="G44" s="50"/>
      <c r="H44" s="180" t="s">
        <v>269</v>
      </c>
      <c r="I44" s="50"/>
      <c r="J44" s="180" t="s">
        <v>270</v>
      </c>
      <c r="K44" s="262">
        <f>S00044S_18-M44</f>
        <v>0</v>
      </c>
      <c r="L44" s="180" t="s">
        <v>271</v>
      </c>
      <c r="M44" s="202"/>
      <c r="N44" s="180" t="s">
        <v>272</v>
      </c>
      <c r="O44" s="197"/>
      <c r="P44" s="180" t="s">
        <v>273</v>
      </c>
      <c r="Q44" s="197"/>
      <c r="R44" s="180" t="s">
        <v>274</v>
      </c>
      <c r="S44" s="248">
        <f>S00398S_18+S00046S_18</f>
        <v>0</v>
      </c>
      <c r="T44" s="180" t="s">
        <v>275</v>
      </c>
      <c r="U44" s="248">
        <f>S00401S_18+S00403S_18</f>
        <v>0</v>
      </c>
    </row>
    <row r="45" spans="1:21" ht="15.75" x14ac:dyDescent="0.2">
      <c r="A45" s="222">
        <v>1.1399999999999999</v>
      </c>
      <c r="B45" s="215" t="s">
        <v>111</v>
      </c>
      <c r="C45" s="351" t="s">
        <v>111</v>
      </c>
      <c r="D45" s="215"/>
      <c r="E45" s="237"/>
      <c r="F45" s="180" t="s">
        <v>276</v>
      </c>
      <c r="G45" s="50"/>
      <c r="H45" s="180" t="s">
        <v>277</v>
      </c>
      <c r="I45" s="50"/>
      <c r="J45" s="180" t="s">
        <v>278</v>
      </c>
      <c r="K45" s="248">
        <f>S00050S_18</f>
        <v>0</v>
      </c>
      <c r="L45" s="263"/>
      <c r="M45" s="263"/>
      <c r="N45" s="180" t="s">
        <v>279</v>
      </c>
      <c r="O45" s="197"/>
      <c r="P45" s="263"/>
      <c r="Q45" s="263"/>
      <c r="R45" s="180" t="s">
        <v>280</v>
      </c>
      <c r="S45" s="248">
        <f>S00050S_18+S00052S_18</f>
        <v>0</v>
      </c>
      <c r="T45" s="263"/>
      <c r="U45" s="264"/>
    </row>
    <row r="46" spans="1:21" ht="15.75" x14ac:dyDescent="0.25">
      <c r="A46" s="224"/>
      <c r="B46" s="191"/>
      <c r="C46" s="191"/>
      <c r="D46" s="191"/>
      <c r="E46" s="237"/>
      <c r="F46" s="269"/>
      <c r="G46" s="270"/>
      <c r="H46" s="270"/>
      <c r="I46" s="270"/>
      <c r="J46" s="270"/>
      <c r="K46" s="270"/>
      <c r="L46" s="270"/>
      <c r="M46" s="270"/>
      <c r="N46" s="269"/>
      <c r="O46" s="183"/>
      <c r="P46" s="183"/>
      <c r="Q46" s="183"/>
      <c r="R46" s="183"/>
      <c r="S46" s="183"/>
      <c r="T46" s="183"/>
      <c r="U46" s="183"/>
    </row>
    <row r="47" spans="1:21" ht="15.75" x14ac:dyDescent="0.2">
      <c r="A47" s="216"/>
      <c r="B47" s="225"/>
      <c r="C47" s="225"/>
      <c r="D47" s="225"/>
      <c r="E47" s="238"/>
      <c r="F47" s="271"/>
      <c r="G47" s="238"/>
      <c r="H47" s="272"/>
      <c r="I47" s="238"/>
      <c r="J47" s="272"/>
      <c r="K47" s="238"/>
      <c r="L47" s="272"/>
      <c r="M47" s="238"/>
      <c r="N47" s="238"/>
      <c r="O47" s="181"/>
      <c r="P47" s="181"/>
      <c r="Q47" s="271"/>
      <c r="R47" s="181"/>
      <c r="S47" s="271"/>
      <c r="T47" s="181"/>
      <c r="U47" s="271"/>
    </row>
    <row r="48" spans="1:21" ht="15" x14ac:dyDescent="0.2">
      <c r="A48" s="226" t="s">
        <v>5</v>
      </c>
      <c r="B48" s="225" t="s">
        <v>153</v>
      </c>
      <c r="C48" s="375" t="s">
        <v>129</v>
      </c>
      <c r="D48" s="225"/>
      <c r="E48" s="238"/>
      <c r="F48" s="271"/>
      <c r="G48" s="238"/>
      <c r="H48" s="272"/>
      <c r="I48" s="238"/>
      <c r="J48" s="272"/>
      <c r="K48" s="238"/>
      <c r="L48" s="272"/>
      <c r="M48" s="238"/>
      <c r="N48" s="238"/>
      <c r="O48" s="181"/>
      <c r="P48" s="181"/>
      <c r="Q48" s="271"/>
      <c r="R48" s="181"/>
      <c r="S48" s="271"/>
      <c r="T48" s="181"/>
      <c r="U48" s="271"/>
    </row>
    <row r="49" spans="1:21" ht="15" x14ac:dyDescent="0.2">
      <c r="A49" s="226"/>
      <c r="B49" s="225" t="s">
        <v>130</v>
      </c>
      <c r="C49" s="375" t="s">
        <v>130</v>
      </c>
      <c r="D49" s="225"/>
      <c r="E49" s="238"/>
      <c r="F49" s="271"/>
      <c r="G49" s="238"/>
      <c r="H49" s="272"/>
      <c r="I49" s="238"/>
      <c r="J49" s="272"/>
      <c r="K49" s="238"/>
      <c r="L49" s="272"/>
      <c r="M49" s="238"/>
      <c r="N49" s="238"/>
      <c r="O49" s="181"/>
      <c r="P49" s="181"/>
      <c r="Q49" s="271"/>
      <c r="R49" s="181"/>
      <c r="S49" s="271"/>
      <c r="T49" s="181"/>
      <c r="U49" s="271"/>
    </row>
    <row r="50" spans="1:21" ht="15.75" x14ac:dyDescent="0.25">
      <c r="A50" s="192"/>
      <c r="B50" s="193"/>
      <c r="C50" s="193"/>
      <c r="D50" s="193"/>
      <c r="E50" s="39"/>
      <c r="F50" s="38"/>
      <c r="G50" s="39"/>
      <c r="H50" s="43"/>
      <c r="I50" s="43"/>
      <c r="J50" s="39"/>
      <c r="K50" s="39"/>
      <c r="L50" s="39"/>
      <c r="M50" s="39"/>
      <c r="N50" s="38"/>
      <c r="O50" s="40"/>
      <c r="P50" s="40"/>
      <c r="Q50" s="41"/>
      <c r="R50" s="40"/>
      <c r="S50" s="41"/>
      <c r="T50" s="40"/>
      <c r="U50" s="41"/>
    </row>
    <row r="51" spans="1:21" ht="18" x14ac:dyDescent="0.25">
      <c r="A51" s="103">
        <v>3</v>
      </c>
      <c r="B51" s="297" t="s">
        <v>194</v>
      </c>
      <c r="C51" s="376" t="s">
        <v>55</v>
      </c>
      <c r="D51" s="210"/>
      <c r="E51" s="181"/>
      <c r="F51" s="239"/>
      <c r="G51" s="239"/>
      <c r="H51" s="181"/>
      <c r="I51" s="347" t="s">
        <v>128</v>
      </c>
      <c r="J51" s="370"/>
      <c r="K51" s="269"/>
      <c r="L51" s="183"/>
      <c r="M51" s="269"/>
      <c r="N51" s="183"/>
      <c r="O51" s="269"/>
      <c r="P51" s="183"/>
      <c r="Q51" s="269"/>
      <c r="R51" s="181"/>
      <c r="S51" s="181"/>
      <c r="T51" s="181"/>
      <c r="U51" s="181"/>
    </row>
    <row r="52" spans="1:21" ht="18" x14ac:dyDescent="0.25">
      <c r="A52" s="103"/>
      <c r="B52" s="369" t="s">
        <v>14</v>
      </c>
      <c r="C52" s="352" t="s">
        <v>14</v>
      </c>
      <c r="D52" s="191"/>
      <c r="E52" s="181"/>
      <c r="F52" s="330"/>
      <c r="G52" s="330"/>
      <c r="H52" s="181"/>
      <c r="I52" s="342" t="s">
        <v>0</v>
      </c>
      <c r="J52" s="370"/>
      <c r="K52" s="273"/>
      <c r="L52" s="183"/>
      <c r="M52" s="273"/>
      <c r="N52" s="183"/>
      <c r="O52" s="273"/>
      <c r="P52" s="183"/>
      <c r="Q52" s="273"/>
      <c r="R52" s="181"/>
      <c r="S52" s="181"/>
      <c r="T52" s="181"/>
      <c r="U52" s="181"/>
    </row>
    <row r="53" spans="1:21" ht="15.75" x14ac:dyDescent="0.25">
      <c r="A53" s="103">
        <v>3.1</v>
      </c>
      <c r="B53" s="215" t="s">
        <v>15</v>
      </c>
      <c r="C53" s="351" t="s">
        <v>15</v>
      </c>
      <c r="D53" s="215"/>
      <c r="E53" s="240"/>
      <c r="F53" s="241"/>
      <c r="G53" s="242"/>
      <c r="H53" s="178" t="s">
        <v>74</v>
      </c>
      <c r="I53" s="277">
        <f>ROUND(0.5*S00121E_18,2) + ROUND(0.5* S00129E_18,2)</f>
        <v>0</v>
      </c>
      <c r="J53" s="183"/>
      <c r="K53" s="274"/>
      <c r="L53" s="183"/>
      <c r="M53" s="274"/>
      <c r="N53" s="183"/>
      <c r="O53" s="274"/>
      <c r="P53" s="183"/>
      <c r="Q53" s="274"/>
      <c r="R53" s="181"/>
      <c r="S53" s="181"/>
      <c r="T53" s="181"/>
      <c r="U53" s="181"/>
    </row>
    <row r="54" spans="1:21" ht="15.75" x14ac:dyDescent="0.25">
      <c r="A54" s="103">
        <v>3.2</v>
      </c>
      <c r="B54" s="215" t="s">
        <v>16</v>
      </c>
      <c r="C54" s="351" t="s">
        <v>16</v>
      </c>
      <c r="D54" s="215"/>
      <c r="E54" s="240"/>
      <c r="F54" s="241"/>
      <c r="G54" s="242"/>
      <c r="H54" s="178" t="s">
        <v>75</v>
      </c>
      <c r="I54" s="277">
        <f>ROUND(0.5*S00300E_18,2) + ROUND(0.5*S00303E_18,2)</f>
        <v>0</v>
      </c>
      <c r="J54" s="183"/>
      <c r="K54" s="274"/>
      <c r="L54" s="183"/>
      <c r="M54" s="274"/>
      <c r="N54" s="183"/>
      <c r="O54" s="274"/>
      <c r="P54" s="183"/>
      <c r="Q54" s="274"/>
      <c r="R54" s="181"/>
      <c r="S54" s="181"/>
      <c r="T54" s="181"/>
      <c r="U54" s="181"/>
    </row>
    <row r="55" spans="1:21" ht="15.75" x14ac:dyDescent="0.25">
      <c r="A55" s="103">
        <v>3.3</v>
      </c>
      <c r="B55" s="215" t="s">
        <v>59</v>
      </c>
      <c r="C55" s="351" t="s">
        <v>59</v>
      </c>
      <c r="D55" s="215"/>
      <c r="E55" s="240"/>
      <c r="F55" s="241"/>
      <c r="G55" s="243"/>
      <c r="H55" s="178" t="s">
        <v>76</v>
      </c>
      <c r="I55" s="277">
        <f>ROUND(0.5*S00301E_18,2) +ROUND(0.5*S00304E_18,2)</f>
        <v>0</v>
      </c>
      <c r="J55" s="183"/>
      <c r="K55" s="274"/>
      <c r="L55" s="183"/>
      <c r="M55" s="274"/>
      <c r="N55" s="183"/>
      <c r="O55" s="274"/>
      <c r="P55" s="183"/>
      <c r="Q55" s="274"/>
      <c r="R55" s="181"/>
      <c r="S55" s="181"/>
      <c r="T55" s="181"/>
      <c r="U55" s="181"/>
    </row>
    <row r="56" spans="1:21" ht="15.75" x14ac:dyDescent="0.25">
      <c r="A56" s="103">
        <v>3.4</v>
      </c>
      <c r="B56" s="215" t="s">
        <v>60</v>
      </c>
      <c r="C56" s="351" t="s">
        <v>60</v>
      </c>
      <c r="D56" s="215"/>
      <c r="E56" s="181"/>
      <c r="F56" s="241"/>
      <c r="G56" s="243"/>
      <c r="H56" s="178" t="s">
        <v>77</v>
      </c>
      <c r="I56" s="277">
        <f>ROUND(0.5*S00125E_18,2) +ROUND(0.5*S00133E_18,2)</f>
        <v>0</v>
      </c>
      <c r="J56" s="183"/>
      <c r="K56" s="274"/>
      <c r="L56" s="183"/>
      <c r="M56" s="274"/>
      <c r="N56" s="183"/>
      <c r="O56" s="274"/>
      <c r="P56" s="183"/>
      <c r="Q56" s="274"/>
      <c r="R56" s="181"/>
      <c r="S56" s="181"/>
      <c r="T56" s="181"/>
      <c r="U56" s="181"/>
    </row>
    <row r="57" spans="1:21" ht="15.75" x14ac:dyDescent="0.25">
      <c r="A57" s="103">
        <v>3.5</v>
      </c>
      <c r="B57" s="228" t="s">
        <v>131</v>
      </c>
      <c r="C57" s="353" t="s">
        <v>131</v>
      </c>
      <c r="D57" s="217"/>
      <c r="E57" s="181"/>
      <c r="F57" s="241"/>
      <c r="G57" s="243"/>
      <c r="H57" s="178" t="s">
        <v>78</v>
      </c>
      <c r="I57" s="278">
        <f>SUM(I53:I56)</f>
        <v>0</v>
      </c>
      <c r="J57" s="183"/>
      <c r="K57" s="274"/>
      <c r="L57" s="183"/>
      <c r="M57" s="274"/>
      <c r="N57" s="183"/>
      <c r="O57" s="274"/>
      <c r="P57" s="183"/>
      <c r="Q57" s="274"/>
      <c r="R57" s="181"/>
      <c r="S57" s="181"/>
      <c r="T57" s="181"/>
      <c r="U57" s="181"/>
    </row>
    <row r="58" spans="1:21" ht="15.75" x14ac:dyDescent="0.25">
      <c r="A58" s="103"/>
      <c r="B58" s="217"/>
      <c r="C58" s="217"/>
      <c r="D58" s="217"/>
      <c r="E58" s="181"/>
      <c r="F58" s="241"/>
      <c r="G58" s="241"/>
      <c r="H58" s="161"/>
      <c r="I58" s="161"/>
      <c r="J58" s="183"/>
      <c r="K58" s="274"/>
      <c r="L58" s="183"/>
      <c r="M58" s="274"/>
      <c r="N58" s="183"/>
      <c r="O58" s="274"/>
      <c r="P58" s="183"/>
      <c r="Q58" s="274"/>
      <c r="R58" s="181"/>
      <c r="S58" s="181"/>
      <c r="T58" s="181"/>
      <c r="U58" s="181"/>
    </row>
    <row r="59" spans="1:21" ht="18" x14ac:dyDescent="0.25">
      <c r="A59" s="103"/>
      <c r="B59" s="369" t="s">
        <v>19</v>
      </c>
      <c r="C59" s="346" t="s">
        <v>19</v>
      </c>
      <c r="D59" s="227"/>
      <c r="E59" s="181"/>
      <c r="F59" s="241"/>
      <c r="G59" s="243"/>
      <c r="H59" s="164"/>
      <c r="I59" s="279"/>
      <c r="J59" s="183"/>
      <c r="K59" s="274"/>
      <c r="L59" s="183"/>
      <c r="M59" s="274"/>
      <c r="N59" s="183"/>
      <c r="O59" s="274"/>
      <c r="P59" s="183"/>
      <c r="Q59" s="274"/>
      <c r="R59" s="181"/>
      <c r="S59" s="181"/>
      <c r="T59" s="181"/>
      <c r="U59" s="181"/>
    </row>
    <row r="60" spans="1:21" ht="15.75" x14ac:dyDescent="0.25">
      <c r="A60" s="103">
        <v>3.6</v>
      </c>
      <c r="B60" s="215" t="s">
        <v>115</v>
      </c>
      <c r="C60" s="351" t="s">
        <v>115</v>
      </c>
      <c r="D60" s="215"/>
      <c r="E60" s="92"/>
      <c r="F60" s="244"/>
      <c r="G60" s="244"/>
      <c r="H60" s="180" t="s">
        <v>79</v>
      </c>
      <c r="I60" s="280">
        <f>ROUND(0.5*S00140S_18,2)+ROUND(0.5*S00148S_18,2)</f>
        <v>0</v>
      </c>
      <c r="J60" s="181"/>
      <c r="K60" s="181"/>
      <c r="L60" s="181"/>
      <c r="M60" s="181"/>
      <c r="N60" s="181"/>
      <c r="O60" s="181"/>
      <c r="P60" s="181"/>
      <c r="Q60" s="181"/>
      <c r="R60" s="181"/>
      <c r="S60" s="181"/>
      <c r="T60" s="181"/>
      <c r="U60" s="181"/>
    </row>
    <row r="61" spans="1:21" ht="15.75" x14ac:dyDescent="0.25">
      <c r="A61" s="103">
        <v>3.7</v>
      </c>
      <c r="B61" s="215" t="s">
        <v>63</v>
      </c>
      <c r="C61" s="351" t="s">
        <v>63</v>
      </c>
      <c r="D61" s="215"/>
      <c r="E61" s="92"/>
      <c r="F61" s="244"/>
      <c r="G61" s="244"/>
      <c r="H61" s="180" t="s">
        <v>80</v>
      </c>
      <c r="I61" s="281"/>
      <c r="J61" s="181"/>
      <c r="K61" s="181"/>
      <c r="L61" s="181"/>
      <c r="M61" s="181"/>
      <c r="N61" s="181"/>
      <c r="O61" s="181"/>
      <c r="P61" s="181"/>
      <c r="Q61" s="181"/>
      <c r="R61" s="181"/>
      <c r="S61" s="181"/>
      <c r="T61" s="181"/>
      <c r="U61" s="181"/>
    </row>
    <row r="62" spans="1:21" ht="15.75" x14ac:dyDescent="0.25">
      <c r="A62" s="103">
        <v>3.8</v>
      </c>
      <c r="B62" s="229" t="s">
        <v>116</v>
      </c>
      <c r="C62" s="361" t="s">
        <v>116</v>
      </c>
      <c r="D62" s="229"/>
      <c r="E62" s="92"/>
      <c r="F62" s="244"/>
      <c r="G62" s="244"/>
      <c r="H62" s="180" t="s">
        <v>81</v>
      </c>
      <c r="I62" s="280">
        <f>S00156S_18+S00159S_18</f>
        <v>0</v>
      </c>
      <c r="J62" s="181"/>
      <c r="K62" s="181"/>
      <c r="L62" s="181"/>
      <c r="M62" s="181"/>
      <c r="N62" s="181"/>
      <c r="O62" s="181"/>
      <c r="P62" s="181"/>
      <c r="Q62" s="181"/>
      <c r="R62" s="181"/>
      <c r="S62" s="181"/>
      <c r="T62" s="181"/>
      <c r="U62" s="181"/>
    </row>
    <row r="63" spans="1:21" ht="15.75" x14ac:dyDescent="0.25">
      <c r="A63" s="103"/>
      <c r="B63" s="229"/>
      <c r="C63" s="229"/>
      <c r="D63" s="229"/>
      <c r="E63" s="244"/>
      <c r="F63" s="244"/>
      <c r="G63" s="244"/>
      <c r="H63" s="191"/>
      <c r="I63" s="191"/>
      <c r="J63" s="244"/>
      <c r="K63" s="181"/>
      <c r="L63" s="181"/>
      <c r="M63" s="181"/>
      <c r="N63" s="181"/>
      <c r="O63" s="181"/>
      <c r="P63" s="181"/>
      <c r="Q63" s="181"/>
      <c r="R63" s="181"/>
      <c r="S63" s="181"/>
      <c r="T63" s="181"/>
      <c r="U63" s="181"/>
    </row>
    <row r="64" spans="1:21" ht="18" x14ac:dyDescent="0.25">
      <c r="A64" s="103">
        <v>3.9</v>
      </c>
      <c r="B64" s="348" t="s">
        <v>61</v>
      </c>
      <c r="C64" s="349" t="s">
        <v>61</v>
      </c>
      <c r="D64" s="229"/>
      <c r="E64" s="244"/>
      <c r="F64" s="244"/>
      <c r="G64" s="244"/>
      <c r="H64" s="180" t="s">
        <v>82</v>
      </c>
      <c r="I64" s="282">
        <f>S00137E_18+S00162S_18</f>
        <v>0</v>
      </c>
      <c r="J64" s="181"/>
      <c r="K64" s="181"/>
      <c r="L64" s="181"/>
      <c r="M64" s="181"/>
      <c r="N64" s="181"/>
      <c r="O64" s="181"/>
      <c r="P64" s="181"/>
      <c r="Q64" s="181"/>
      <c r="R64" s="181"/>
      <c r="S64" s="181"/>
      <c r="T64" s="181"/>
      <c r="U64" s="181"/>
    </row>
    <row r="65" spans="1:21" ht="15.75" x14ac:dyDescent="0.25">
      <c r="A65" s="103"/>
      <c r="B65" s="229"/>
      <c r="C65" s="229"/>
      <c r="D65" s="229"/>
      <c r="E65" s="244"/>
      <c r="F65" s="244"/>
      <c r="G65" s="244"/>
      <c r="H65" s="283"/>
      <c r="I65" s="284"/>
      <c r="J65" s="181"/>
      <c r="K65" s="181"/>
      <c r="L65" s="181"/>
      <c r="M65" s="181"/>
      <c r="N65" s="181"/>
      <c r="O65" s="181"/>
      <c r="P65" s="181"/>
      <c r="Q65" s="181"/>
      <c r="R65" s="181"/>
      <c r="S65" s="181"/>
      <c r="T65" s="181"/>
      <c r="U65" s="181"/>
    </row>
    <row r="66" spans="1:21" ht="18" x14ac:dyDescent="0.25">
      <c r="A66" s="103"/>
      <c r="B66" s="368" t="s">
        <v>52</v>
      </c>
      <c r="C66" s="352" t="s">
        <v>52</v>
      </c>
      <c r="D66" s="230"/>
      <c r="E66" s="244"/>
      <c r="F66" s="244"/>
      <c r="G66" s="244"/>
      <c r="H66" s="283"/>
      <c r="I66" s="284"/>
      <c r="J66" s="181"/>
      <c r="K66" s="181"/>
      <c r="L66" s="181"/>
      <c r="M66" s="181"/>
      <c r="N66" s="181"/>
      <c r="O66" s="181"/>
      <c r="P66" s="181"/>
      <c r="Q66" s="181"/>
      <c r="R66" s="181"/>
      <c r="S66" s="181"/>
      <c r="T66" s="181"/>
      <c r="U66" s="181"/>
    </row>
    <row r="67" spans="1:21" ht="15.75" x14ac:dyDescent="0.25">
      <c r="A67" s="221">
        <v>3.1</v>
      </c>
      <c r="B67" s="215" t="s">
        <v>117</v>
      </c>
      <c r="C67" s="338" t="s">
        <v>117</v>
      </c>
      <c r="D67" s="191"/>
      <c r="E67" s="244"/>
      <c r="F67" s="244"/>
      <c r="G67" s="244"/>
      <c r="H67" s="180" t="s">
        <v>83</v>
      </c>
      <c r="I67" s="280">
        <f>ROUND((S00404S_18+S00405S_18)*0.5, 2)</f>
        <v>0</v>
      </c>
      <c r="J67" s="181"/>
      <c r="K67" s="181"/>
      <c r="L67" s="181"/>
      <c r="M67" s="181"/>
      <c r="N67" s="181"/>
      <c r="O67" s="181"/>
      <c r="P67" s="181"/>
      <c r="Q67" s="181"/>
      <c r="R67" s="181"/>
      <c r="S67" s="181"/>
      <c r="T67" s="181"/>
      <c r="U67" s="181"/>
    </row>
    <row r="68" spans="1:21" ht="15.75" x14ac:dyDescent="0.25">
      <c r="A68" s="103">
        <v>3.11</v>
      </c>
      <c r="B68" s="215" t="s">
        <v>53</v>
      </c>
      <c r="C68" s="338" t="s">
        <v>53</v>
      </c>
      <c r="D68" s="191"/>
      <c r="E68" s="244"/>
      <c r="F68" s="244"/>
      <c r="G68" s="244"/>
      <c r="H68" s="180" t="s">
        <v>84</v>
      </c>
      <c r="I68" s="281"/>
      <c r="J68" s="181"/>
      <c r="K68" s="181"/>
      <c r="L68" s="181"/>
      <c r="M68" s="181"/>
      <c r="N68" s="181"/>
      <c r="O68" s="181"/>
      <c r="P68" s="181"/>
      <c r="Q68" s="181"/>
      <c r="R68" s="181"/>
      <c r="S68" s="181"/>
      <c r="T68" s="181"/>
      <c r="U68" s="181"/>
    </row>
    <row r="69" spans="1:21" ht="15.75" x14ac:dyDescent="0.25">
      <c r="A69" s="103">
        <v>3.12</v>
      </c>
      <c r="B69" s="215" t="s">
        <v>132</v>
      </c>
      <c r="C69" s="339" t="s">
        <v>132</v>
      </c>
      <c r="D69" s="231"/>
      <c r="E69" s="181"/>
      <c r="F69" s="181"/>
      <c r="G69" s="181"/>
      <c r="H69" s="180" t="s">
        <v>85</v>
      </c>
      <c r="I69" s="280">
        <f>S00408S_18+S00409S_18</f>
        <v>0</v>
      </c>
      <c r="J69" s="181"/>
      <c r="K69" s="183"/>
      <c r="L69" s="181"/>
      <c r="M69" s="183"/>
      <c r="N69" s="181"/>
      <c r="O69" s="183"/>
      <c r="P69" s="181"/>
      <c r="Q69" s="183"/>
      <c r="R69" s="181"/>
      <c r="S69" s="181"/>
      <c r="T69" s="181"/>
      <c r="U69" s="181"/>
    </row>
    <row r="70" spans="1:21" ht="15.75" x14ac:dyDescent="0.25">
      <c r="A70" s="103"/>
      <c r="B70" s="215"/>
      <c r="C70" s="231"/>
      <c r="D70" s="231"/>
      <c r="E70" s="181"/>
      <c r="F70" s="181"/>
      <c r="G70" s="181"/>
      <c r="H70" s="285"/>
      <c r="I70" s="284"/>
      <c r="J70" s="181"/>
      <c r="K70" s="183"/>
      <c r="L70" s="181"/>
      <c r="M70" s="183"/>
      <c r="N70" s="181"/>
      <c r="O70" s="183"/>
      <c r="P70" s="181"/>
      <c r="Q70" s="183"/>
      <c r="R70" s="181"/>
      <c r="S70" s="181"/>
      <c r="T70" s="181"/>
      <c r="U70" s="181"/>
    </row>
    <row r="71" spans="1:21" ht="18" x14ac:dyDescent="0.25">
      <c r="A71" s="103">
        <v>3.13</v>
      </c>
      <c r="B71" s="341" t="s">
        <v>54</v>
      </c>
      <c r="C71" s="363" t="s">
        <v>54</v>
      </c>
      <c r="D71" s="232"/>
      <c r="E71" s="92"/>
      <c r="F71" s="92"/>
      <c r="G71" s="92"/>
      <c r="H71" s="178" t="s">
        <v>86</v>
      </c>
      <c r="I71" s="280">
        <f>ROUND(0.5*(S00324E_18+S00330E_18),2)</f>
        <v>0</v>
      </c>
      <c r="J71" s="181"/>
      <c r="K71" s="92"/>
      <c r="L71" s="181"/>
      <c r="M71" s="92"/>
      <c r="N71" s="181"/>
      <c r="O71" s="92"/>
      <c r="P71" s="181"/>
      <c r="Q71" s="92"/>
      <c r="R71" s="181"/>
      <c r="S71" s="181"/>
      <c r="T71" s="181"/>
      <c r="U71" s="181"/>
    </row>
    <row r="72" spans="1:21" ht="15.75" x14ac:dyDescent="0.25">
      <c r="A72" s="103"/>
      <c r="B72" s="103"/>
      <c r="C72" s="215"/>
      <c r="D72" s="215"/>
      <c r="E72" s="92"/>
      <c r="F72" s="92"/>
      <c r="G72" s="92"/>
      <c r="H72" s="283"/>
      <c r="I72" s="284"/>
      <c r="J72" s="181"/>
      <c r="K72" s="92"/>
      <c r="L72" s="181"/>
      <c r="M72" s="92"/>
      <c r="N72" s="181"/>
      <c r="O72" s="92"/>
      <c r="P72" s="181"/>
      <c r="Q72" s="92"/>
      <c r="R72" s="181"/>
      <c r="S72" s="181"/>
      <c r="T72" s="181"/>
      <c r="U72" s="181"/>
    </row>
    <row r="73" spans="1:21" ht="18" x14ac:dyDescent="0.25">
      <c r="A73" s="103"/>
      <c r="B73" s="227" t="s">
        <v>119</v>
      </c>
      <c r="C73" s="346" t="s">
        <v>119</v>
      </c>
      <c r="D73" s="227"/>
      <c r="E73" s="92"/>
      <c r="F73" s="92"/>
      <c r="G73" s="92"/>
      <c r="H73" s="283"/>
      <c r="I73" s="284"/>
      <c r="J73" s="181"/>
      <c r="K73" s="92"/>
      <c r="L73" s="181"/>
      <c r="M73" s="92"/>
      <c r="N73" s="181"/>
      <c r="O73" s="92"/>
      <c r="P73" s="181"/>
      <c r="Q73" s="92"/>
      <c r="R73" s="181"/>
      <c r="S73" s="181"/>
      <c r="T73" s="181"/>
      <c r="U73" s="181"/>
    </row>
    <row r="74" spans="1:21" ht="15.75" x14ac:dyDescent="0.25">
      <c r="A74" s="103">
        <v>3.14</v>
      </c>
      <c r="B74" s="215" t="s">
        <v>117</v>
      </c>
      <c r="C74" s="338" t="s">
        <v>117</v>
      </c>
      <c r="D74" s="215"/>
      <c r="E74" s="92"/>
      <c r="F74" s="92"/>
      <c r="G74" s="92"/>
      <c r="H74" s="180" t="s">
        <v>87</v>
      </c>
      <c r="I74" s="280">
        <f>ROUND(0.5*(S00168S_18 + S00176S_18),2)</f>
        <v>0</v>
      </c>
      <c r="J74" s="181"/>
      <c r="K74" s="92"/>
      <c r="L74" s="181"/>
      <c r="M74" s="92"/>
      <c r="N74" s="181"/>
      <c r="O74" s="92"/>
      <c r="P74" s="181"/>
      <c r="Q74" s="92"/>
      <c r="R74" s="181"/>
      <c r="S74" s="181"/>
      <c r="T74" s="181"/>
      <c r="U74" s="181"/>
    </row>
    <row r="75" spans="1:21" ht="15.75" x14ac:dyDescent="0.25">
      <c r="A75" s="103">
        <v>3.15</v>
      </c>
      <c r="B75" s="215" t="s">
        <v>53</v>
      </c>
      <c r="C75" s="338" t="s">
        <v>53</v>
      </c>
      <c r="D75" s="215"/>
      <c r="E75" s="92"/>
      <c r="F75" s="92"/>
      <c r="G75" s="92"/>
      <c r="H75" s="180" t="s">
        <v>88</v>
      </c>
      <c r="I75" s="286"/>
      <c r="J75" s="181"/>
      <c r="K75" s="92"/>
      <c r="L75" s="181"/>
      <c r="M75" s="92"/>
      <c r="N75" s="181"/>
      <c r="O75" s="92"/>
      <c r="P75" s="181"/>
      <c r="Q75" s="92"/>
      <c r="R75" s="181"/>
      <c r="S75" s="181"/>
      <c r="T75" s="181"/>
      <c r="U75" s="181"/>
    </row>
    <row r="76" spans="1:21" ht="15.75" x14ac:dyDescent="0.25">
      <c r="A76" s="103">
        <v>3.16</v>
      </c>
      <c r="B76" s="103" t="s">
        <v>62</v>
      </c>
      <c r="C76" s="367" t="s">
        <v>62</v>
      </c>
      <c r="D76" s="233"/>
      <c r="E76" s="181"/>
      <c r="F76" s="181"/>
      <c r="G76" s="181"/>
      <c r="H76" s="180" t="s">
        <v>89</v>
      </c>
      <c r="I76" s="280">
        <f>S00184S_18+S00187S_18</f>
        <v>0</v>
      </c>
      <c r="J76" s="181"/>
      <c r="K76" s="183"/>
      <c r="L76" s="181"/>
      <c r="M76" s="183"/>
      <c r="N76" s="181"/>
      <c r="O76" s="183"/>
      <c r="P76" s="181"/>
      <c r="Q76" s="183"/>
      <c r="R76" s="181"/>
      <c r="S76" s="181"/>
      <c r="T76" s="181"/>
      <c r="U76" s="181"/>
    </row>
    <row r="77" spans="1:21" x14ac:dyDescent="0.2">
      <c r="A77" s="89"/>
      <c r="B77" s="234"/>
      <c r="C77" s="181"/>
      <c r="D77" s="181"/>
      <c r="E77" s="181"/>
      <c r="F77" s="181"/>
      <c r="G77" s="181"/>
      <c r="H77" s="276"/>
      <c r="I77" s="235"/>
      <c r="J77" s="181"/>
      <c r="K77" s="183"/>
      <c r="L77" s="181"/>
      <c r="M77" s="183"/>
      <c r="N77" s="181"/>
      <c r="O77" s="183"/>
      <c r="P77" s="181"/>
      <c r="Q77" s="183"/>
      <c r="R77" s="181"/>
      <c r="S77" s="181"/>
      <c r="T77" s="181"/>
      <c r="U77" s="181"/>
    </row>
    <row r="78" spans="1:21" x14ac:dyDescent="0.2">
      <c r="A78" s="16"/>
      <c r="B78" s="34"/>
      <c r="C78" s="34"/>
      <c r="D78" s="34"/>
      <c r="E78" s="34"/>
      <c r="F78" s="34"/>
      <c r="G78" s="34"/>
      <c r="H78" s="45"/>
      <c r="I78" s="36"/>
      <c r="J78" s="34"/>
      <c r="K78" s="42"/>
      <c r="L78" s="34"/>
      <c r="M78" s="42"/>
      <c r="N78" s="34"/>
      <c r="O78" s="42"/>
      <c r="P78" s="34"/>
      <c r="Q78" s="42"/>
      <c r="R78" s="44"/>
      <c r="S78" s="44"/>
      <c r="T78" s="44"/>
      <c r="U78" s="44"/>
    </row>
    <row r="84" spans="2:2" x14ac:dyDescent="0.2">
      <c r="B84" s="46" t="s">
        <v>31</v>
      </c>
    </row>
  </sheetData>
  <dataValidations count="1">
    <dataValidation type="whole" allowBlank="1" showInputMessage="1" showErrorMessage="1" error="Please enter Whole Number (no decimals)" sqref="G23:G26 I44:I45 I36:I39 I31:I32 G44:G45 G36:G39 I23:I26 G31:G32 K44:K45 K23:K26 K31:K32 K36:K39">
      <formula1>0</formula1>
      <formula2>200000</formula2>
    </dataValidation>
  </dataValidations>
  <pageMargins left="0.1" right="0.1" top="0.05" bottom="0.05" header="0.3" footer="0.3"/>
  <pageSetup paperSize="5"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101"/>
  <sheetViews>
    <sheetView tabSelected="1" view="pageBreakPreview" zoomScale="70" zoomScaleNormal="100" zoomScaleSheetLayoutView="70" workbookViewId="0">
      <selection activeCell="D52" sqref="D52"/>
    </sheetView>
  </sheetViews>
  <sheetFormatPr defaultRowHeight="12.75" x14ac:dyDescent="0.2"/>
  <cols>
    <col min="1" max="1" width="7.140625" style="12" customWidth="1"/>
    <col min="2" max="2" width="12.42578125" style="12" customWidth="1"/>
    <col min="3" max="3" width="21.5703125" style="12" hidden="1" customWidth="1"/>
    <col min="4" max="4" width="66.85546875" style="12" customWidth="1"/>
    <col min="5" max="5" width="20.28515625" style="12" customWidth="1"/>
    <col min="6" max="6" width="49.28515625" style="12" customWidth="1"/>
    <col min="7" max="7" width="9.140625" style="12"/>
    <col min="8" max="8" width="12" style="12" customWidth="1"/>
    <col min="9" max="16384" width="9.140625" style="12"/>
  </cols>
  <sheetData>
    <row r="1" spans="1:8" ht="10.5" customHeight="1" x14ac:dyDescent="0.2">
      <c r="A1" s="70"/>
      <c r="B1" s="71"/>
      <c r="C1" s="71"/>
      <c r="D1" s="71"/>
      <c r="E1" s="71"/>
      <c r="F1" s="71"/>
    </row>
    <row r="2" spans="1:8" x14ac:dyDescent="0.2">
      <c r="A2" s="70" t="s">
        <v>64</v>
      </c>
      <c r="B2" s="299"/>
      <c r="C2" s="71"/>
      <c r="D2" s="71"/>
      <c r="E2" s="71"/>
      <c r="F2" s="71"/>
    </row>
    <row r="3" spans="1:8" ht="20.25" x14ac:dyDescent="0.2">
      <c r="A3" s="74"/>
      <c r="B3" s="331" t="s">
        <v>156</v>
      </c>
      <c r="C3" s="380" t="s">
        <v>72</v>
      </c>
      <c r="D3" s="71"/>
      <c r="E3" s="71"/>
      <c r="F3" s="71"/>
    </row>
    <row r="4" spans="1:8" ht="18" x14ac:dyDescent="0.25">
      <c r="A4" s="99"/>
      <c r="B4" s="77"/>
      <c r="C4" s="71"/>
      <c r="D4" s="71"/>
      <c r="E4" s="71"/>
      <c r="F4" s="71"/>
    </row>
    <row r="5" spans="1:8" ht="15.75" x14ac:dyDescent="0.25">
      <c r="A5" s="77" t="s">
        <v>20</v>
      </c>
      <c r="B5" s="71"/>
      <c r="C5" s="381" t="s">
        <v>20</v>
      </c>
      <c r="D5" s="298" t="str">
        <f>BoardName</f>
        <v>Board name / Nom du conseil</v>
      </c>
      <c r="E5" s="323"/>
      <c r="F5" s="82"/>
    </row>
    <row r="6" spans="1:8" ht="15.75" x14ac:dyDescent="0.25">
      <c r="A6" s="77" t="s">
        <v>12</v>
      </c>
      <c r="B6" s="71"/>
      <c r="C6" s="381" t="s">
        <v>12</v>
      </c>
      <c r="D6" s="83" t="str">
        <f>BoardNumber</f>
        <v>ATTN: Error / Erreur</v>
      </c>
      <c r="E6" s="324"/>
      <c r="F6" s="84"/>
    </row>
    <row r="7" spans="1:8" x14ac:dyDescent="0.2">
      <c r="A7" s="70"/>
      <c r="B7" s="299"/>
      <c r="C7" s="299"/>
      <c r="D7" s="71"/>
      <c r="E7" s="71"/>
      <c r="F7" s="71"/>
    </row>
    <row r="8" spans="1:8" ht="15.75" x14ac:dyDescent="0.25">
      <c r="A8" s="70"/>
      <c r="B8" s="81" t="s">
        <v>67</v>
      </c>
      <c r="C8" s="377" t="s">
        <v>67</v>
      </c>
      <c r="D8" s="73"/>
      <c r="E8" s="73"/>
      <c r="F8" s="73"/>
      <c r="G8" s="5"/>
      <c r="H8" s="5"/>
    </row>
    <row r="9" spans="1:8" ht="15.75" x14ac:dyDescent="0.25">
      <c r="A9" s="70"/>
      <c r="B9" s="81" t="s">
        <v>66</v>
      </c>
      <c r="C9" s="379" t="s">
        <v>66</v>
      </c>
      <c r="D9" s="73"/>
      <c r="E9" s="73"/>
      <c r="F9" s="73"/>
      <c r="G9" s="5"/>
      <c r="H9" s="5"/>
    </row>
    <row r="10" spans="1:8" ht="15.75" x14ac:dyDescent="0.25">
      <c r="A10" s="70"/>
      <c r="B10" s="70" t="s">
        <v>151</v>
      </c>
      <c r="C10" s="383" t="s">
        <v>99</v>
      </c>
      <c r="D10" s="71"/>
      <c r="E10" s="71"/>
      <c r="F10" s="71"/>
    </row>
    <row r="11" spans="1:8" ht="15.75" x14ac:dyDescent="0.25">
      <c r="A11" s="70"/>
      <c r="B11" s="70" t="s">
        <v>152</v>
      </c>
      <c r="C11" s="383" t="s">
        <v>100</v>
      </c>
      <c r="D11" s="71"/>
      <c r="E11" s="71"/>
      <c r="F11" s="71"/>
    </row>
    <row r="12" spans="1:8" ht="15" x14ac:dyDescent="0.2">
      <c r="A12" s="70"/>
      <c r="B12" s="88" t="s">
        <v>101</v>
      </c>
      <c r="C12" s="338" t="s">
        <v>101</v>
      </c>
      <c r="D12" s="71"/>
      <c r="E12" s="71"/>
      <c r="F12" s="71"/>
    </row>
    <row r="13" spans="1:8" ht="15" x14ac:dyDescent="0.2">
      <c r="A13" s="70"/>
      <c r="B13" s="88" t="s">
        <v>102</v>
      </c>
      <c r="C13" s="338" t="s">
        <v>102</v>
      </c>
      <c r="D13" s="71"/>
      <c r="E13" s="71"/>
      <c r="F13" s="71"/>
    </row>
    <row r="14" spans="1:8" ht="15" x14ac:dyDescent="0.2">
      <c r="A14" s="70"/>
      <c r="B14" s="88" t="s">
        <v>103</v>
      </c>
      <c r="C14" s="338" t="s">
        <v>103</v>
      </c>
      <c r="D14" s="71"/>
      <c r="E14" s="71"/>
      <c r="F14" s="71"/>
    </row>
    <row r="15" spans="1:8" x14ac:dyDescent="0.2">
      <c r="A15" s="13"/>
      <c r="B15" s="14"/>
      <c r="C15" s="14"/>
      <c r="D15" s="6"/>
      <c r="E15" s="6"/>
      <c r="F15" s="6"/>
    </row>
    <row r="16" spans="1:8" ht="18" x14ac:dyDescent="0.2">
      <c r="A16" s="302">
        <v>5</v>
      </c>
      <c r="B16" s="300" t="s">
        <v>154</v>
      </c>
      <c r="C16" s="382" t="s">
        <v>56</v>
      </c>
      <c r="D16" s="301"/>
      <c r="E16" s="71"/>
      <c r="F16" s="71"/>
    </row>
    <row r="17" spans="1:6" ht="18" x14ac:dyDescent="0.25">
      <c r="A17" s="302"/>
      <c r="B17" s="300"/>
      <c r="C17" s="300"/>
      <c r="D17" s="301"/>
      <c r="E17" s="71"/>
      <c r="F17" s="175" t="s">
        <v>128</v>
      </c>
    </row>
    <row r="18" spans="1:6" ht="12.75" customHeight="1" x14ac:dyDescent="0.25">
      <c r="A18" s="70"/>
      <c r="B18" s="156" t="s">
        <v>14</v>
      </c>
      <c r="C18" s="346" t="s">
        <v>14</v>
      </c>
      <c r="D18" s="71"/>
      <c r="E18" s="71"/>
      <c r="F18" s="176" t="s">
        <v>0</v>
      </c>
    </row>
    <row r="19" spans="1:6" ht="15.75" customHeight="1" x14ac:dyDescent="0.25">
      <c r="A19" s="77">
        <v>5.0999999999999996</v>
      </c>
      <c r="B19" s="288" t="s">
        <v>15</v>
      </c>
      <c r="C19" s="351" t="s">
        <v>15</v>
      </c>
      <c r="D19" s="303"/>
      <c r="E19" s="178" t="s">
        <v>134</v>
      </c>
      <c r="F19" s="307"/>
    </row>
    <row r="20" spans="1:6" ht="15.75" x14ac:dyDescent="0.25">
      <c r="A20" s="77">
        <v>5.2</v>
      </c>
      <c r="B20" s="288" t="s">
        <v>16</v>
      </c>
      <c r="C20" s="351" t="s">
        <v>16</v>
      </c>
      <c r="D20" s="303"/>
      <c r="E20" s="178" t="s">
        <v>135</v>
      </c>
      <c r="F20" s="307"/>
    </row>
    <row r="21" spans="1:6" ht="15.75" x14ac:dyDescent="0.25">
      <c r="A21" s="77">
        <v>5.3</v>
      </c>
      <c r="B21" s="288" t="s">
        <v>59</v>
      </c>
      <c r="C21" s="351" t="s">
        <v>59</v>
      </c>
      <c r="D21" s="303"/>
      <c r="E21" s="178" t="s">
        <v>136</v>
      </c>
      <c r="F21" s="307"/>
    </row>
    <row r="22" spans="1:6" ht="15.75" x14ac:dyDescent="0.25">
      <c r="A22" s="77">
        <v>5.4</v>
      </c>
      <c r="B22" s="288" t="s">
        <v>60</v>
      </c>
      <c r="C22" s="351" t="s">
        <v>60</v>
      </c>
      <c r="D22" s="289"/>
      <c r="E22" s="178" t="s">
        <v>137</v>
      </c>
      <c r="F22" s="307"/>
    </row>
    <row r="23" spans="1:6" ht="18" x14ac:dyDescent="0.25">
      <c r="A23" s="77">
        <v>5.5</v>
      </c>
      <c r="B23" s="157" t="s">
        <v>114</v>
      </c>
      <c r="C23" s="378" t="s">
        <v>114</v>
      </c>
      <c r="D23" s="289"/>
      <c r="E23" s="178" t="s">
        <v>138</v>
      </c>
      <c r="F23" s="278">
        <f>SUM(F19:F22)</f>
        <v>0</v>
      </c>
    </row>
    <row r="24" spans="1:6" ht="15.75" x14ac:dyDescent="0.2">
      <c r="A24" s="70"/>
      <c r="B24" s="304"/>
      <c r="C24" s="305"/>
      <c r="D24" s="71"/>
      <c r="E24" s="161"/>
      <c r="F24" s="161"/>
    </row>
    <row r="25" spans="1:6" ht="18" x14ac:dyDescent="0.25">
      <c r="A25" s="77"/>
      <c r="B25" s="156" t="s">
        <v>19</v>
      </c>
      <c r="C25" s="346" t="s">
        <v>19</v>
      </c>
      <c r="D25" s="289"/>
      <c r="E25" s="164"/>
      <c r="F25" s="279"/>
    </row>
    <row r="26" spans="1:6" ht="15.75" x14ac:dyDescent="0.25">
      <c r="A26" s="77">
        <v>5.6</v>
      </c>
      <c r="B26" s="288" t="s">
        <v>115</v>
      </c>
      <c r="C26" s="351" t="s">
        <v>115</v>
      </c>
      <c r="D26" s="87"/>
      <c r="E26" s="180" t="s">
        <v>139</v>
      </c>
      <c r="F26" s="308"/>
    </row>
    <row r="27" spans="1:6" ht="15.75" x14ac:dyDescent="0.25">
      <c r="A27" s="77">
        <v>5.7</v>
      </c>
      <c r="B27" s="288" t="s">
        <v>63</v>
      </c>
      <c r="C27" s="351" t="s">
        <v>63</v>
      </c>
      <c r="D27" s="87"/>
      <c r="E27" s="180" t="s">
        <v>140</v>
      </c>
      <c r="F27" s="308"/>
    </row>
    <row r="28" spans="1:6" ht="18" x14ac:dyDescent="0.25">
      <c r="A28" s="77">
        <v>5.8</v>
      </c>
      <c r="B28" s="158" t="s">
        <v>116</v>
      </c>
      <c r="C28" s="349" t="s">
        <v>116</v>
      </c>
      <c r="D28" s="87"/>
      <c r="E28" s="180" t="s">
        <v>141</v>
      </c>
      <c r="F28" s="309">
        <f>SUM(F26:F27)</f>
        <v>0</v>
      </c>
    </row>
    <row r="29" spans="1:6" ht="15.75" x14ac:dyDescent="0.25">
      <c r="A29" s="77"/>
      <c r="B29" s="290"/>
      <c r="C29" s="290"/>
      <c r="D29" s="87"/>
      <c r="E29" s="87"/>
      <c r="F29" s="87"/>
    </row>
    <row r="30" spans="1:6" ht="18" x14ac:dyDescent="0.25">
      <c r="A30" s="77">
        <v>5.9</v>
      </c>
      <c r="B30" s="158" t="s">
        <v>61</v>
      </c>
      <c r="C30" s="349" t="s">
        <v>61</v>
      </c>
      <c r="D30" s="87"/>
      <c r="E30" s="180" t="s">
        <v>142</v>
      </c>
      <c r="F30" s="310">
        <f>F23+F28</f>
        <v>0</v>
      </c>
    </row>
    <row r="31" spans="1:6" ht="15.75" x14ac:dyDescent="0.25">
      <c r="A31" s="77"/>
      <c r="B31" s="290"/>
      <c r="C31" s="290"/>
      <c r="D31" s="87"/>
      <c r="E31" s="167"/>
      <c r="F31" s="311"/>
    </row>
    <row r="32" spans="1:6" ht="18" x14ac:dyDescent="0.25">
      <c r="A32" s="77"/>
      <c r="B32" s="159" t="s">
        <v>52</v>
      </c>
      <c r="C32" s="385" t="s">
        <v>52</v>
      </c>
      <c r="D32" s="87"/>
      <c r="E32" s="167"/>
      <c r="F32" s="311"/>
    </row>
    <row r="33" spans="1:14" ht="15.75" x14ac:dyDescent="0.25">
      <c r="A33" s="287">
        <v>5.0999999999999996</v>
      </c>
      <c r="B33" s="288" t="s">
        <v>117</v>
      </c>
      <c r="C33" s="387" t="s">
        <v>117</v>
      </c>
      <c r="D33" s="87"/>
      <c r="E33" s="180" t="s">
        <v>143</v>
      </c>
      <c r="F33" s="308"/>
    </row>
    <row r="34" spans="1:14" ht="15.75" x14ac:dyDescent="0.25">
      <c r="A34" s="77">
        <v>5.1100000000000003</v>
      </c>
      <c r="B34" s="288" t="s">
        <v>53</v>
      </c>
      <c r="C34" s="387" t="s">
        <v>53</v>
      </c>
      <c r="D34" s="87"/>
      <c r="E34" s="180" t="s">
        <v>144</v>
      </c>
      <c r="F34" s="308"/>
    </row>
    <row r="35" spans="1:14" ht="15.75" x14ac:dyDescent="0.25">
      <c r="A35" s="77">
        <v>5.12</v>
      </c>
      <c r="B35" s="288" t="s">
        <v>118</v>
      </c>
      <c r="C35" s="386" t="s">
        <v>118</v>
      </c>
      <c r="D35" s="289"/>
      <c r="E35" s="180" t="s">
        <v>145</v>
      </c>
      <c r="F35" s="309">
        <f>SUM(F33:F34)</f>
        <v>0</v>
      </c>
    </row>
    <row r="36" spans="1:14" ht="15.75" x14ac:dyDescent="0.25">
      <c r="A36" s="77"/>
      <c r="B36" s="288"/>
      <c r="C36" s="289"/>
      <c r="D36" s="289"/>
      <c r="E36" s="167"/>
      <c r="F36" s="311"/>
    </row>
    <row r="37" spans="1:14" ht="18" x14ac:dyDescent="0.25">
      <c r="A37" s="77">
        <v>5.13</v>
      </c>
      <c r="B37" s="99" t="s">
        <v>54</v>
      </c>
      <c r="C37" s="388" t="s">
        <v>54</v>
      </c>
      <c r="D37" s="87"/>
      <c r="E37" s="178" t="s">
        <v>146</v>
      </c>
      <c r="F37" s="308"/>
    </row>
    <row r="38" spans="1:14" customFormat="1" ht="15.75" x14ac:dyDescent="0.25">
      <c r="A38" s="77"/>
      <c r="B38" s="77"/>
      <c r="C38" s="288"/>
      <c r="D38" s="87"/>
      <c r="E38" s="167"/>
      <c r="F38" s="311"/>
      <c r="G38" s="1"/>
      <c r="H38" s="3"/>
      <c r="I38" s="1"/>
      <c r="J38" s="3"/>
      <c r="K38" s="1"/>
      <c r="L38" s="3"/>
      <c r="M38" s="1"/>
      <c r="N38" s="3"/>
    </row>
    <row r="39" spans="1:14" ht="18" x14ac:dyDescent="0.25">
      <c r="A39" s="77"/>
      <c r="B39" s="156" t="s">
        <v>119</v>
      </c>
      <c r="C39" s="346" t="s">
        <v>119</v>
      </c>
      <c r="D39" s="87"/>
      <c r="E39" s="167"/>
      <c r="F39" s="311"/>
    </row>
    <row r="40" spans="1:14" ht="15.75" x14ac:dyDescent="0.25">
      <c r="A40" s="77">
        <v>5.14</v>
      </c>
      <c r="B40" s="288" t="s">
        <v>117</v>
      </c>
      <c r="C40" s="338" t="s">
        <v>117</v>
      </c>
      <c r="D40" s="87"/>
      <c r="E40" s="180" t="s">
        <v>147</v>
      </c>
      <c r="F40" s="308"/>
    </row>
    <row r="41" spans="1:14" ht="15.75" x14ac:dyDescent="0.25">
      <c r="A41" s="77">
        <v>5.15</v>
      </c>
      <c r="B41" s="288" t="s">
        <v>53</v>
      </c>
      <c r="C41" s="338" t="s">
        <v>53</v>
      </c>
      <c r="D41" s="87"/>
      <c r="E41" s="180" t="s">
        <v>148</v>
      </c>
      <c r="F41" s="312"/>
    </row>
    <row r="42" spans="1:14" ht="18" x14ac:dyDescent="0.25">
      <c r="A42" s="77">
        <v>5.16</v>
      </c>
      <c r="B42" s="99" t="s">
        <v>62</v>
      </c>
      <c r="C42" s="366" t="s">
        <v>62</v>
      </c>
      <c r="D42" s="289"/>
      <c r="E42" s="180" t="s">
        <v>149</v>
      </c>
      <c r="F42" s="309">
        <f>SUM(F40:F41)</f>
        <v>0</v>
      </c>
    </row>
    <row r="43" spans="1:14" ht="15.75" x14ac:dyDescent="0.25">
      <c r="A43" s="77"/>
      <c r="B43" s="77"/>
      <c r="C43" s="289"/>
      <c r="D43" s="289"/>
      <c r="E43" s="71"/>
      <c r="F43" s="71"/>
    </row>
    <row r="44" spans="1:14" x14ac:dyDescent="0.2">
      <c r="A44" s="13"/>
      <c r="B44" s="14"/>
      <c r="C44" s="14"/>
      <c r="D44" s="6"/>
      <c r="E44" s="6"/>
      <c r="F44" s="6"/>
    </row>
    <row r="45" spans="1:14" ht="18" x14ac:dyDescent="0.2">
      <c r="A45" s="302">
        <v>6</v>
      </c>
      <c r="B45" s="300" t="s">
        <v>157</v>
      </c>
      <c r="C45" s="390" t="s">
        <v>57</v>
      </c>
      <c r="D45" s="301"/>
      <c r="E45" s="71"/>
      <c r="F45" s="71"/>
    </row>
    <row r="46" spans="1:14" ht="15.75" x14ac:dyDescent="0.25">
      <c r="A46" s="77"/>
      <c r="B46" s="87"/>
      <c r="C46" s="87"/>
      <c r="D46" s="289"/>
      <c r="E46" s="71"/>
      <c r="F46" s="313" t="s">
        <v>128</v>
      </c>
    </row>
    <row r="47" spans="1:14" ht="12.75" customHeight="1" x14ac:dyDescent="0.25">
      <c r="A47" s="77"/>
      <c r="B47" s="156" t="s">
        <v>14</v>
      </c>
      <c r="C47" s="346" t="s">
        <v>14</v>
      </c>
      <c r="D47" s="289"/>
      <c r="E47" s="315"/>
      <c r="F47" s="314" t="s">
        <v>0</v>
      </c>
    </row>
    <row r="48" spans="1:14" ht="15.75" customHeight="1" x14ac:dyDescent="0.25">
      <c r="A48" s="77">
        <v>6.1</v>
      </c>
      <c r="B48" s="288" t="s">
        <v>15</v>
      </c>
      <c r="C48" s="351" t="s">
        <v>15</v>
      </c>
      <c r="D48" s="303"/>
      <c r="E48" s="178" t="s">
        <v>175</v>
      </c>
      <c r="F48" s="307"/>
    </row>
    <row r="49" spans="1:6" ht="15.75" x14ac:dyDescent="0.25">
      <c r="A49" s="77">
        <v>6.2</v>
      </c>
      <c r="B49" s="288" t="s">
        <v>16</v>
      </c>
      <c r="C49" s="351" t="s">
        <v>16</v>
      </c>
      <c r="D49" s="303"/>
      <c r="E49" s="178" t="s">
        <v>176</v>
      </c>
      <c r="F49" s="307"/>
    </row>
    <row r="50" spans="1:6" ht="15.75" x14ac:dyDescent="0.25">
      <c r="A50" s="77">
        <v>6.3</v>
      </c>
      <c r="B50" s="288" t="s">
        <v>59</v>
      </c>
      <c r="C50" s="351" t="s">
        <v>59</v>
      </c>
      <c r="D50" s="303"/>
      <c r="E50" s="178" t="s">
        <v>177</v>
      </c>
      <c r="F50" s="307"/>
    </row>
    <row r="51" spans="1:6" ht="15.75" x14ac:dyDescent="0.25">
      <c r="A51" s="77">
        <v>6.4</v>
      </c>
      <c r="B51" s="288" t="s">
        <v>60</v>
      </c>
      <c r="C51" s="351" t="s">
        <v>60</v>
      </c>
      <c r="D51" s="289"/>
      <c r="E51" s="178" t="s">
        <v>178</v>
      </c>
      <c r="F51" s="307"/>
    </row>
    <row r="52" spans="1:6" ht="15.75" x14ac:dyDescent="0.25">
      <c r="A52" s="77">
        <v>6.5</v>
      </c>
      <c r="B52" s="291" t="s">
        <v>114</v>
      </c>
      <c r="C52" s="353" t="s">
        <v>114</v>
      </c>
      <c r="D52" s="289"/>
      <c r="E52" s="178" t="s">
        <v>179</v>
      </c>
      <c r="F52" s="278">
        <f>SUM(F48:F51)</f>
        <v>0</v>
      </c>
    </row>
    <row r="53" spans="1:6" ht="10.5" customHeight="1" x14ac:dyDescent="0.25">
      <c r="A53" s="77"/>
      <c r="B53" s="293"/>
      <c r="C53" s="393"/>
      <c r="D53" s="289"/>
      <c r="E53" s="162"/>
      <c r="F53" s="161"/>
    </row>
    <row r="54" spans="1:6" ht="18" x14ac:dyDescent="0.25">
      <c r="A54" s="77"/>
      <c r="B54" s="156" t="s">
        <v>19</v>
      </c>
      <c r="C54" s="346" t="s">
        <v>19</v>
      </c>
      <c r="D54" s="289"/>
      <c r="E54" s="275"/>
      <c r="F54" s="279"/>
    </row>
    <row r="55" spans="1:6" ht="15.75" x14ac:dyDescent="0.25">
      <c r="A55" s="77">
        <v>6.6</v>
      </c>
      <c r="B55" s="288" t="s">
        <v>115</v>
      </c>
      <c r="C55" s="351" t="s">
        <v>115</v>
      </c>
      <c r="D55" s="87"/>
      <c r="E55" s="180" t="s">
        <v>180</v>
      </c>
      <c r="F55" s="308"/>
    </row>
    <row r="56" spans="1:6" ht="15.75" x14ac:dyDescent="0.25">
      <c r="A56" s="77">
        <v>6.7</v>
      </c>
      <c r="B56" s="288" t="s">
        <v>63</v>
      </c>
      <c r="C56" s="351" t="s">
        <v>63</v>
      </c>
      <c r="D56" s="87"/>
      <c r="E56" s="180" t="s">
        <v>181</v>
      </c>
      <c r="F56" s="308"/>
    </row>
    <row r="57" spans="1:6" ht="18" x14ac:dyDescent="0.25">
      <c r="A57" s="77">
        <v>6.8</v>
      </c>
      <c r="B57" s="158" t="s">
        <v>116</v>
      </c>
      <c r="C57" s="349" t="s">
        <v>116</v>
      </c>
      <c r="D57" s="87"/>
      <c r="E57" s="180" t="s">
        <v>182</v>
      </c>
      <c r="F57" s="309">
        <f>SUM(F55:F56)</f>
        <v>0</v>
      </c>
    </row>
    <row r="58" spans="1:6" ht="15.75" x14ac:dyDescent="0.25">
      <c r="A58" s="77"/>
      <c r="B58" s="290"/>
      <c r="C58" s="392"/>
      <c r="D58" s="87"/>
      <c r="E58" s="166"/>
      <c r="F58" s="87"/>
    </row>
    <row r="59" spans="1:6" ht="18" x14ac:dyDescent="0.25">
      <c r="A59" s="77">
        <v>6.9</v>
      </c>
      <c r="B59" s="158" t="s">
        <v>61</v>
      </c>
      <c r="C59" s="349" t="s">
        <v>61</v>
      </c>
      <c r="D59" s="87"/>
      <c r="E59" s="180" t="s">
        <v>183</v>
      </c>
      <c r="F59" s="310">
        <f>F52+F57</f>
        <v>0</v>
      </c>
    </row>
    <row r="60" spans="1:6" ht="11.25" customHeight="1" x14ac:dyDescent="0.25">
      <c r="A60" s="77"/>
      <c r="B60" s="290"/>
      <c r="C60" s="392"/>
      <c r="D60" s="87"/>
      <c r="E60" s="306"/>
      <c r="F60" s="311"/>
    </row>
    <row r="61" spans="1:6" ht="18" x14ac:dyDescent="0.25">
      <c r="A61" s="77"/>
      <c r="B61" s="159" t="s">
        <v>52</v>
      </c>
      <c r="C61" s="352" t="s">
        <v>52</v>
      </c>
      <c r="D61" s="87"/>
      <c r="E61" s="306"/>
      <c r="F61" s="311"/>
    </row>
    <row r="62" spans="1:6" ht="15.75" x14ac:dyDescent="0.25">
      <c r="A62" s="287">
        <v>7.1</v>
      </c>
      <c r="B62" s="288" t="s">
        <v>117</v>
      </c>
      <c r="C62" s="338" t="s">
        <v>117</v>
      </c>
      <c r="D62" s="87"/>
      <c r="E62" s="180" t="s">
        <v>184</v>
      </c>
      <c r="F62" s="308"/>
    </row>
    <row r="63" spans="1:6" ht="15.75" x14ac:dyDescent="0.25">
      <c r="A63" s="77">
        <v>7.11</v>
      </c>
      <c r="B63" s="288" t="s">
        <v>53</v>
      </c>
      <c r="C63" s="338" t="s">
        <v>53</v>
      </c>
      <c r="D63" s="87"/>
      <c r="E63" s="180" t="s">
        <v>185</v>
      </c>
      <c r="F63" s="308"/>
    </row>
    <row r="64" spans="1:6" ht="18" x14ac:dyDescent="0.25">
      <c r="A64" s="77">
        <v>7.12</v>
      </c>
      <c r="B64" s="113" t="s">
        <v>118</v>
      </c>
      <c r="C64" s="384" t="s">
        <v>118</v>
      </c>
      <c r="D64" s="289"/>
      <c r="E64" s="180" t="s">
        <v>186</v>
      </c>
      <c r="F64" s="309">
        <f>SUM(F62:F63)</f>
        <v>0</v>
      </c>
    </row>
    <row r="65" spans="1:6" ht="15.75" x14ac:dyDescent="0.25">
      <c r="A65" s="77"/>
      <c r="B65" s="288"/>
      <c r="C65" s="181"/>
      <c r="D65" s="289"/>
      <c r="E65" s="306"/>
      <c r="F65" s="311"/>
    </row>
    <row r="66" spans="1:6" ht="18" x14ac:dyDescent="0.25">
      <c r="A66" s="77">
        <v>7.13</v>
      </c>
      <c r="B66" s="99" t="s">
        <v>54</v>
      </c>
      <c r="C66" s="363" t="s">
        <v>54</v>
      </c>
      <c r="D66" s="87"/>
      <c r="E66" s="178" t="s">
        <v>187</v>
      </c>
      <c r="F66" s="308"/>
    </row>
    <row r="67" spans="1:6" ht="9" customHeight="1" x14ac:dyDescent="0.25">
      <c r="A67" s="77"/>
      <c r="B67" s="77"/>
      <c r="C67" s="391"/>
      <c r="D67" s="87"/>
      <c r="E67" s="306"/>
      <c r="F67" s="311"/>
    </row>
    <row r="68" spans="1:6" ht="18" x14ac:dyDescent="0.25">
      <c r="A68" s="77"/>
      <c r="B68" s="156" t="s">
        <v>119</v>
      </c>
      <c r="C68" s="346" t="s">
        <v>119</v>
      </c>
      <c r="D68" s="87"/>
      <c r="E68" s="306"/>
      <c r="F68" s="311"/>
    </row>
    <row r="69" spans="1:6" ht="12.75" customHeight="1" x14ac:dyDescent="0.25">
      <c r="A69" s="77">
        <v>7.14</v>
      </c>
      <c r="B69" s="288" t="s">
        <v>117</v>
      </c>
      <c r="C69" s="338" t="s">
        <v>117</v>
      </c>
      <c r="D69" s="87"/>
      <c r="E69" s="180" t="s">
        <v>188</v>
      </c>
      <c r="F69" s="308"/>
    </row>
    <row r="70" spans="1:6" ht="15.75" customHeight="1" x14ac:dyDescent="0.25">
      <c r="A70" s="77">
        <v>7.15</v>
      </c>
      <c r="B70" s="288" t="s">
        <v>53</v>
      </c>
      <c r="C70" s="389" t="s">
        <v>53</v>
      </c>
      <c r="D70" s="87"/>
      <c r="E70" s="180" t="s">
        <v>189</v>
      </c>
      <c r="F70" s="312"/>
    </row>
    <row r="71" spans="1:6" ht="18" x14ac:dyDescent="0.25">
      <c r="A71" s="77">
        <v>7.16</v>
      </c>
      <c r="B71" s="99" t="s">
        <v>62</v>
      </c>
      <c r="C71" s="366" t="s">
        <v>62</v>
      </c>
      <c r="D71" s="289"/>
      <c r="E71" s="180" t="s">
        <v>190</v>
      </c>
      <c r="F71" s="309">
        <f>SUM(F69:F70)</f>
        <v>0</v>
      </c>
    </row>
    <row r="72" spans="1:6" ht="9" customHeight="1" x14ac:dyDescent="0.25">
      <c r="A72" s="77"/>
      <c r="B72" s="77"/>
      <c r="C72" s="289"/>
      <c r="D72" s="289"/>
      <c r="E72" s="71"/>
      <c r="F72" s="289"/>
    </row>
    <row r="73" spans="1:6" x14ac:dyDescent="0.2">
      <c r="A73" s="13"/>
      <c r="B73" s="14"/>
      <c r="C73" s="14"/>
      <c r="D73" s="6"/>
      <c r="E73" s="6"/>
      <c r="F73" s="6"/>
    </row>
    <row r="74" spans="1:6" ht="18" x14ac:dyDescent="0.2">
      <c r="A74" s="302">
        <v>7</v>
      </c>
      <c r="B74" s="300" t="s">
        <v>158</v>
      </c>
      <c r="C74" s="394" t="s">
        <v>73</v>
      </c>
      <c r="D74" s="301"/>
      <c r="E74" s="71"/>
      <c r="F74" s="316"/>
    </row>
    <row r="75" spans="1:6" x14ac:dyDescent="0.2">
      <c r="A75" s="70"/>
      <c r="B75" s="168"/>
      <c r="C75" s="168"/>
      <c r="D75" s="71"/>
      <c r="E75" s="71"/>
      <c r="F75" s="317" t="s">
        <v>128</v>
      </c>
    </row>
    <row r="76" spans="1:6" ht="18" x14ac:dyDescent="0.25">
      <c r="A76" s="77"/>
      <c r="B76" s="156" t="s">
        <v>14</v>
      </c>
      <c r="C76" s="346" t="s">
        <v>14</v>
      </c>
      <c r="D76" s="289"/>
      <c r="E76" s="315"/>
      <c r="F76" s="318" t="s">
        <v>0</v>
      </c>
    </row>
    <row r="77" spans="1:6" ht="15.75" x14ac:dyDescent="0.25">
      <c r="A77" s="77">
        <v>7.1</v>
      </c>
      <c r="B77" s="288" t="s">
        <v>15</v>
      </c>
      <c r="C77" s="351" t="s">
        <v>15</v>
      </c>
      <c r="D77" s="303"/>
      <c r="E77" s="178" t="s">
        <v>159</v>
      </c>
      <c r="F77" s="307"/>
    </row>
    <row r="78" spans="1:6" ht="15.75" x14ac:dyDescent="0.25">
      <c r="A78" s="77">
        <v>7.2</v>
      </c>
      <c r="B78" s="288" t="s">
        <v>16</v>
      </c>
      <c r="C78" s="351" t="s">
        <v>16</v>
      </c>
      <c r="D78" s="303"/>
      <c r="E78" s="178" t="s">
        <v>160</v>
      </c>
      <c r="F78" s="307"/>
    </row>
    <row r="79" spans="1:6" ht="15.75" x14ac:dyDescent="0.25">
      <c r="A79" s="77">
        <v>7.3</v>
      </c>
      <c r="B79" s="288" t="s">
        <v>59</v>
      </c>
      <c r="C79" s="351" t="s">
        <v>59</v>
      </c>
      <c r="D79" s="303"/>
      <c r="E79" s="178" t="s">
        <v>161</v>
      </c>
      <c r="F79" s="307"/>
    </row>
    <row r="80" spans="1:6" ht="15.75" x14ac:dyDescent="0.25">
      <c r="A80" s="77">
        <v>7.4</v>
      </c>
      <c r="B80" s="288" t="s">
        <v>60</v>
      </c>
      <c r="C80" s="351" t="s">
        <v>60</v>
      </c>
      <c r="D80" s="289"/>
      <c r="E80" s="178" t="s">
        <v>162</v>
      </c>
      <c r="F80" s="307"/>
    </row>
    <row r="81" spans="1:6" ht="16.5" customHeight="1" x14ac:dyDescent="0.25">
      <c r="A81" s="77">
        <v>7.5</v>
      </c>
      <c r="B81" s="291" t="s">
        <v>114</v>
      </c>
      <c r="C81" s="353" t="s">
        <v>114</v>
      </c>
      <c r="D81" s="289"/>
      <c r="E81" s="178" t="s">
        <v>163</v>
      </c>
      <c r="F81" s="278">
        <f>SUM(F77:F80)</f>
        <v>0</v>
      </c>
    </row>
    <row r="82" spans="1:6" ht="8.25" customHeight="1" x14ac:dyDescent="0.25">
      <c r="A82" s="77"/>
      <c r="B82" s="293"/>
      <c r="C82" s="293"/>
      <c r="D82" s="289"/>
      <c r="E82" s="319"/>
      <c r="F82" s="161"/>
    </row>
    <row r="83" spans="1:6" ht="18" x14ac:dyDescent="0.25">
      <c r="A83" s="77"/>
      <c r="B83" s="156" t="s">
        <v>19</v>
      </c>
      <c r="C83" s="346" t="s">
        <v>19</v>
      </c>
      <c r="D83" s="289"/>
      <c r="E83" s="320"/>
      <c r="F83" s="279"/>
    </row>
    <row r="84" spans="1:6" ht="15.75" x14ac:dyDescent="0.25">
      <c r="A84" s="77">
        <v>7.6</v>
      </c>
      <c r="B84" s="288" t="s">
        <v>115</v>
      </c>
      <c r="C84" s="351" t="s">
        <v>115</v>
      </c>
      <c r="D84" s="87"/>
      <c r="E84" s="180" t="s">
        <v>164</v>
      </c>
      <c r="F84" s="308"/>
    </row>
    <row r="85" spans="1:6" ht="15.75" x14ac:dyDescent="0.25">
      <c r="A85" s="77">
        <v>7.7</v>
      </c>
      <c r="B85" s="288" t="s">
        <v>63</v>
      </c>
      <c r="C85" s="351" t="s">
        <v>63</v>
      </c>
      <c r="D85" s="87"/>
      <c r="E85" s="180" t="s">
        <v>165</v>
      </c>
      <c r="F85" s="308"/>
    </row>
    <row r="86" spans="1:6" ht="15.75" x14ac:dyDescent="0.25">
      <c r="A86" s="77">
        <v>7.8</v>
      </c>
      <c r="B86" s="290" t="s">
        <v>116</v>
      </c>
      <c r="C86" s="361" t="s">
        <v>116</v>
      </c>
      <c r="D86" s="87"/>
      <c r="E86" s="180" t="s">
        <v>166</v>
      </c>
      <c r="F86" s="309">
        <f>SUM(F84:F85)</f>
        <v>0</v>
      </c>
    </row>
    <row r="87" spans="1:6" ht="15.75" x14ac:dyDescent="0.25">
      <c r="A87" s="77"/>
      <c r="B87" s="290"/>
      <c r="C87" s="392"/>
      <c r="D87" s="87"/>
      <c r="E87" s="321"/>
      <c r="F87" s="87"/>
    </row>
    <row r="88" spans="1:6" ht="18" x14ac:dyDescent="0.25">
      <c r="A88" s="77">
        <v>7.9</v>
      </c>
      <c r="B88" s="158" t="s">
        <v>61</v>
      </c>
      <c r="C88" s="349" t="s">
        <v>61</v>
      </c>
      <c r="D88" s="87"/>
      <c r="E88" s="180" t="s">
        <v>167</v>
      </c>
      <c r="F88" s="310">
        <f>F81+F86</f>
        <v>0</v>
      </c>
    </row>
    <row r="89" spans="1:6" ht="10.5" customHeight="1" x14ac:dyDescent="0.25">
      <c r="A89" s="77"/>
      <c r="B89" s="290"/>
      <c r="C89" s="392"/>
      <c r="D89" s="87"/>
      <c r="E89" s="322"/>
      <c r="F89" s="311"/>
    </row>
    <row r="90" spans="1:6" ht="18" x14ac:dyDescent="0.25">
      <c r="A90" s="77"/>
      <c r="B90" s="159" t="s">
        <v>52</v>
      </c>
      <c r="C90" s="352" t="s">
        <v>52</v>
      </c>
      <c r="D90" s="87"/>
      <c r="E90" s="322"/>
      <c r="F90" s="311"/>
    </row>
    <row r="91" spans="1:6" ht="15.75" x14ac:dyDescent="0.25">
      <c r="A91" s="287">
        <v>7.1</v>
      </c>
      <c r="B91" s="288" t="s">
        <v>117</v>
      </c>
      <c r="C91" s="338" t="s">
        <v>117</v>
      </c>
      <c r="D91" s="87"/>
      <c r="E91" s="180" t="s">
        <v>168</v>
      </c>
      <c r="F91" s="308"/>
    </row>
    <row r="92" spans="1:6" ht="15.75" x14ac:dyDescent="0.25">
      <c r="A92" s="77">
        <v>7.11</v>
      </c>
      <c r="B92" s="288" t="s">
        <v>53</v>
      </c>
      <c r="C92" s="338" t="s">
        <v>53</v>
      </c>
      <c r="D92" s="87"/>
      <c r="E92" s="180" t="s">
        <v>169</v>
      </c>
      <c r="F92" s="308"/>
    </row>
    <row r="93" spans="1:6" ht="15.75" x14ac:dyDescent="0.25">
      <c r="A93" s="77">
        <v>7.12</v>
      </c>
      <c r="B93" s="288" t="s">
        <v>118</v>
      </c>
      <c r="C93" s="339" t="s">
        <v>118</v>
      </c>
      <c r="D93" s="289"/>
      <c r="E93" s="180" t="s">
        <v>170</v>
      </c>
      <c r="F93" s="309">
        <f>SUM(F91:F92)</f>
        <v>0</v>
      </c>
    </row>
    <row r="94" spans="1:6" ht="15.75" x14ac:dyDescent="0.25">
      <c r="A94" s="77"/>
      <c r="B94" s="288"/>
      <c r="C94" s="181"/>
      <c r="D94" s="289"/>
      <c r="E94" s="322"/>
      <c r="F94" s="311"/>
    </row>
    <row r="95" spans="1:6" ht="18" x14ac:dyDescent="0.25">
      <c r="A95" s="77">
        <v>7.13</v>
      </c>
      <c r="B95" s="99" t="s">
        <v>54</v>
      </c>
      <c r="C95" s="363" t="s">
        <v>54</v>
      </c>
      <c r="D95" s="87"/>
      <c r="E95" s="178" t="s">
        <v>171</v>
      </c>
      <c r="F95" s="308"/>
    </row>
    <row r="96" spans="1:6" ht="8.25" customHeight="1" x14ac:dyDescent="0.25">
      <c r="A96" s="77"/>
      <c r="B96" s="77"/>
      <c r="C96" s="391"/>
      <c r="D96" s="87"/>
      <c r="E96" s="322"/>
      <c r="F96" s="311"/>
    </row>
    <row r="97" spans="1:6" ht="18" x14ac:dyDescent="0.25">
      <c r="A97" s="77"/>
      <c r="B97" s="156" t="s">
        <v>119</v>
      </c>
      <c r="C97" s="346" t="s">
        <v>119</v>
      </c>
      <c r="D97" s="87"/>
      <c r="E97" s="322"/>
      <c r="F97" s="311"/>
    </row>
    <row r="98" spans="1:6" ht="15.75" x14ac:dyDescent="0.25">
      <c r="A98" s="77">
        <v>7.14</v>
      </c>
      <c r="B98" s="288" t="s">
        <v>117</v>
      </c>
      <c r="C98" s="338" t="s">
        <v>117</v>
      </c>
      <c r="D98" s="87"/>
      <c r="E98" s="180" t="s">
        <v>172</v>
      </c>
      <c r="F98" s="308"/>
    </row>
    <row r="99" spans="1:6" ht="15.75" x14ac:dyDescent="0.25">
      <c r="A99" s="77">
        <v>7.15</v>
      </c>
      <c r="B99" s="288" t="s">
        <v>53</v>
      </c>
      <c r="C99" s="389" t="s">
        <v>53</v>
      </c>
      <c r="D99" s="87"/>
      <c r="E99" s="180" t="s">
        <v>173</v>
      </c>
      <c r="F99" s="312"/>
    </row>
    <row r="100" spans="1:6" ht="18" x14ac:dyDescent="0.25">
      <c r="A100" s="77">
        <v>7.16</v>
      </c>
      <c r="B100" s="99" t="s">
        <v>62</v>
      </c>
      <c r="C100" s="366" t="s">
        <v>62</v>
      </c>
      <c r="D100" s="289"/>
      <c r="E100" s="180" t="s">
        <v>174</v>
      </c>
      <c r="F100" s="309">
        <f>SUM(F98:F99)</f>
        <v>0</v>
      </c>
    </row>
    <row r="101" spans="1:6" x14ac:dyDescent="0.2">
      <c r="A101" s="4"/>
      <c r="B101" s="4"/>
      <c r="C101" s="1"/>
      <c r="D101" s="1"/>
      <c r="E101" s="18"/>
      <c r="F101" s="18"/>
    </row>
  </sheetData>
  <phoneticPr fontId="11" type="noConversion"/>
  <pageMargins left="0.3" right="0.3" top="0.1" bottom="0.1" header="0.3" footer="0.3"/>
  <pageSetup paperSize="5" scale="64"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77"/>
  <sheetViews>
    <sheetView workbookViewId="0">
      <selection activeCell="F3" sqref="F3:F74"/>
    </sheetView>
  </sheetViews>
  <sheetFormatPr defaultRowHeight="12.75" x14ac:dyDescent="0.2"/>
  <cols>
    <col min="1" max="5" width="9.140625" style="12"/>
    <col min="6" max="6" width="40.42578125" style="12" bestFit="1" customWidth="1"/>
    <col min="7" max="7" width="20.42578125" style="12" customWidth="1"/>
    <col min="8" max="8" width="10.7109375" style="12" customWidth="1"/>
    <col min="9" max="9" width="22.28515625" style="12" bestFit="1" customWidth="1"/>
    <col min="10" max="16384" width="9.140625" style="12"/>
  </cols>
  <sheetData>
    <row r="1" spans="3:6" x14ac:dyDescent="0.2">
      <c r="C1" s="23" t="s">
        <v>6</v>
      </c>
      <c r="D1" s="24" t="s">
        <v>7</v>
      </c>
      <c r="E1" s="25" t="s">
        <v>8</v>
      </c>
      <c r="F1" s="26" t="s">
        <v>9</v>
      </c>
    </row>
    <row r="2" spans="3:6" x14ac:dyDescent="0.2">
      <c r="C2" s="27"/>
      <c r="D2" s="28"/>
      <c r="E2" s="28"/>
      <c r="F2" s="29" t="s">
        <v>22</v>
      </c>
    </row>
    <row r="3" spans="3:6" x14ac:dyDescent="0.2">
      <c r="C3" s="27">
        <v>2</v>
      </c>
      <c r="D3" s="28">
        <v>2</v>
      </c>
      <c r="E3" s="28">
        <v>28010</v>
      </c>
      <c r="F3" s="29" t="s">
        <v>375</v>
      </c>
    </row>
    <row r="4" spans="3:6" x14ac:dyDescent="0.2">
      <c r="C4" s="27">
        <v>55</v>
      </c>
      <c r="D4" s="28">
        <v>60</v>
      </c>
      <c r="E4" s="28">
        <v>67202</v>
      </c>
      <c r="F4" s="29" t="s">
        <v>376</v>
      </c>
    </row>
    <row r="5" spans="3:6" x14ac:dyDescent="0.2">
      <c r="C5" s="27">
        <v>8</v>
      </c>
      <c r="D5" s="28">
        <v>10</v>
      </c>
      <c r="E5" s="28">
        <v>66010</v>
      </c>
      <c r="F5" s="29" t="s">
        <v>377</v>
      </c>
    </row>
    <row r="6" spans="3:6" x14ac:dyDescent="0.2">
      <c r="C6" s="27">
        <v>7</v>
      </c>
      <c r="D6" s="28">
        <v>9</v>
      </c>
      <c r="E6" s="28">
        <v>66001</v>
      </c>
      <c r="F6" s="29" t="s">
        <v>378</v>
      </c>
    </row>
    <row r="7" spans="3:6" x14ac:dyDescent="0.2">
      <c r="C7" s="27">
        <v>51</v>
      </c>
      <c r="D7" s="28">
        <v>56</v>
      </c>
      <c r="E7" s="28">
        <v>67164</v>
      </c>
      <c r="F7" s="29" t="s">
        <v>379</v>
      </c>
    </row>
    <row r="8" spans="3:6" x14ac:dyDescent="0.2">
      <c r="C8" s="27">
        <v>35</v>
      </c>
      <c r="D8" s="28">
        <v>40</v>
      </c>
      <c r="E8" s="28">
        <v>67008</v>
      </c>
      <c r="F8" s="29" t="s">
        <v>380</v>
      </c>
    </row>
    <row r="9" spans="3:6" x14ac:dyDescent="0.2">
      <c r="C9" s="27">
        <v>52</v>
      </c>
      <c r="D9" s="28">
        <v>57</v>
      </c>
      <c r="E9" s="28">
        <v>67172</v>
      </c>
      <c r="F9" s="29" t="s">
        <v>381</v>
      </c>
    </row>
    <row r="10" spans="3:6" x14ac:dyDescent="0.2">
      <c r="C10" s="27">
        <v>58</v>
      </c>
      <c r="D10" s="28">
        <v>63</v>
      </c>
      <c r="E10" s="28">
        <v>66303</v>
      </c>
      <c r="F10" s="29" t="s">
        <v>382</v>
      </c>
    </row>
    <row r="11" spans="3:6" x14ac:dyDescent="0.2">
      <c r="C11" s="27">
        <v>64</v>
      </c>
      <c r="D11" s="28">
        <v>70</v>
      </c>
      <c r="E11" s="28">
        <v>67318</v>
      </c>
      <c r="F11" s="29" t="s">
        <v>383</v>
      </c>
    </row>
    <row r="12" spans="3:6" x14ac:dyDescent="0.2">
      <c r="C12" s="27">
        <v>65</v>
      </c>
      <c r="D12" s="28">
        <v>71</v>
      </c>
      <c r="E12" s="28">
        <v>67326</v>
      </c>
      <c r="F12" s="29" t="s">
        <v>384</v>
      </c>
    </row>
    <row r="13" spans="3:6" x14ac:dyDescent="0.2">
      <c r="C13" s="27">
        <v>62</v>
      </c>
      <c r="D13" s="28">
        <v>68</v>
      </c>
      <c r="E13" s="28">
        <v>29130</v>
      </c>
      <c r="F13" s="29" t="s">
        <v>385</v>
      </c>
    </row>
    <row r="14" spans="3:6" x14ac:dyDescent="0.2">
      <c r="C14" s="27">
        <v>60.1</v>
      </c>
      <c r="D14" s="28">
        <v>65</v>
      </c>
      <c r="E14" s="28">
        <v>29106</v>
      </c>
      <c r="F14" s="29" t="s">
        <v>386</v>
      </c>
    </row>
    <row r="15" spans="3:6" x14ac:dyDescent="0.2">
      <c r="C15" s="27">
        <v>66</v>
      </c>
      <c r="D15" s="28">
        <v>72</v>
      </c>
      <c r="E15" s="28">
        <v>67334</v>
      </c>
      <c r="F15" s="29" t="s">
        <v>387</v>
      </c>
    </row>
    <row r="16" spans="3:6" x14ac:dyDescent="0.2">
      <c r="C16" s="27">
        <v>61</v>
      </c>
      <c r="D16" s="28">
        <v>67</v>
      </c>
      <c r="E16" s="28">
        <v>29122</v>
      </c>
      <c r="F16" s="29" t="s">
        <v>388</v>
      </c>
    </row>
    <row r="17" spans="3:6" x14ac:dyDescent="0.2">
      <c r="C17" s="27">
        <v>60.2</v>
      </c>
      <c r="D17" s="28">
        <v>66</v>
      </c>
      <c r="E17" s="28">
        <v>29114</v>
      </c>
      <c r="F17" s="29" t="s">
        <v>389</v>
      </c>
    </row>
    <row r="18" spans="3:6" x14ac:dyDescent="0.2">
      <c r="C18" s="27">
        <v>63</v>
      </c>
      <c r="D18" s="28">
        <v>69</v>
      </c>
      <c r="E18" s="28">
        <v>67300</v>
      </c>
      <c r="F18" s="29" t="s">
        <v>390</v>
      </c>
    </row>
    <row r="19" spans="3:6" x14ac:dyDescent="0.2">
      <c r="C19" s="27">
        <v>59</v>
      </c>
      <c r="D19" s="28">
        <v>64</v>
      </c>
      <c r="E19" s="28">
        <v>66311</v>
      </c>
      <c r="F19" s="29" t="s">
        <v>391</v>
      </c>
    </row>
    <row r="20" spans="3:6" x14ac:dyDescent="0.2">
      <c r="C20" s="27">
        <v>57</v>
      </c>
      <c r="D20" s="28">
        <v>62</v>
      </c>
      <c r="E20" s="28">
        <v>28118</v>
      </c>
      <c r="F20" s="29" t="s">
        <v>392</v>
      </c>
    </row>
    <row r="21" spans="3:6" x14ac:dyDescent="0.2">
      <c r="C21" s="27">
        <v>56</v>
      </c>
      <c r="D21" s="28">
        <v>61</v>
      </c>
      <c r="E21" s="28">
        <v>28100</v>
      </c>
      <c r="F21" s="29" t="s">
        <v>393</v>
      </c>
    </row>
    <row r="22" spans="3:6" x14ac:dyDescent="0.2">
      <c r="C22" s="27">
        <v>22</v>
      </c>
      <c r="D22" s="28">
        <v>24</v>
      </c>
      <c r="E22" s="28">
        <v>66150</v>
      </c>
      <c r="F22" s="29" t="s">
        <v>394</v>
      </c>
    </row>
    <row r="23" spans="3:6" x14ac:dyDescent="0.2">
      <c r="C23" s="27">
        <v>1</v>
      </c>
      <c r="D23" s="28">
        <v>1</v>
      </c>
      <c r="E23" s="28">
        <v>28002</v>
      </c>
      <c r="F23" s="29" t="s">
        <v>395</v>
      </c>
    </row>
    <row r="24" spans="3:6" x14ac:dyDescent="0.2">
      <c r="C24" s="27">
        <v>43</v>
      </c>
      <c r="D24" s="28">
        <v>48</v>
      </c>
      <c r="E24" s="28">
        <v>67083</v>
      </c>
      <c r="F24" s="29" t="s">
        <v>396</v>
      </c>
    </row>
    <row r="25" spans="3:6" x14ac:dyDescent="0.2">
      <c r="C25" s="27">
        <v>45</v>
      </c>
      <c r="D25" s="28">
        <v>50</v>
      </c>
      <c r="E25" s="28">
        <v>67105</v>
      </c>
      <c r="F25" s="29" t="s">
        <v>397</v>
      </c>
    </row>
    <row r="26" spans="3:6" x14ac:dyDescent="0.2">
      <c r="C26" s="27">
        <v>13</v>
      </c>
      <c r="D26" s="28">
        <v>15</v>
      </c>
      <c r="E26" s="28">
        <v>66060</v>
      </c>
      <c r="F26" s="29" t="s">
        <v>398</v>
      </c>
    </row>
    <row r="27" spans="3:6" x14ac:dyDescent="0.2">
      <c r="C27" s="27">
        <v>23</v>
      </c>
      <c r="D27" s="28">
        <v>25</v>
      </c>
      <c r="E27" s="28">
        <v>66168</v>
      </c>
      <c r="F27" s="29" t="s">
        <v>399</v>
      </c>
    </row>
    <row r="28" spans="3:6" x14ac:dyDescent="0.2">
      <c r="C28" s="27">
        <v>9</v>
      </c>
      <c r="D28" s="28">
        <v>11</v>
      </c>
      <c r="E28" s="28">
        <v>66028</v>
      </c>
      <c r="F28" s="29" t="s">
        <v>400</v>
      </c>
    </row>
    <row r="29" spans="3:6" x14ac:dyDescent="0.2">
      <c r="C29" s="27">
        <v>46</v>
      </c>
      <c r="D29" s="28">
        <v>51</v>
      </c>
      <c r="E29" s="28">
        <v>67113</v>
      </c>
      <c r="F29" s="29" t="s">
        <v>401</v>
      </c>
    </row>
    <row r="30" spans="3:6" x14ac:dyDescent="0.2">
      <c r="C30" s="27">
        <v>20</v>
      </c>
      <c r="D30" s="28">
        <v>22</v>
      </c>
      <c r="E30" s="28">
        <v>66133</v>
      </c>
      <c r="F30" s="29" t="s">
        <v>402</v>
      </c>
    </row>
    <row r="31" spans="3:6" x14ac:dyDescent="0.2">
      <c r="C31" s="27">
        <v>47</v>
      </c>
      <c r="D31" s="28">
        <v>52</v>
      </c>
      <c r="E31" s="28">
        <v>67121</v>
      </c>
      <c r="F31" s="33" t="s">
        <v>403</v>
      </c>
    </row>
    <row r="32" spans="3:6" x14ac:dyDescent="0.2">
      <c r="C32" s="27">
        <v>21</v>
      </c>
      <c r="D32" s="28">
        <v>23</v>
      </c>
      <c r="E32" s="28">
        <v>66141</v>
      </c>
      <c r="F32" s="29" t="s">
        <v>404</v>
      </c>
    </row>
    <row r="33" spans="1:6" x14ac:dyDescent="0.2">
      <c r="C33" s="27">
        <v>29</v>
      </c>
      <c r="D33" s="28">
        <v>31</v>
      </c>
      <c r="E33" s="28">
        <v>66222</v>
      </c>
      <c r="F33" s="29" t="s">
        <v>405</v>
      </c>
    </row>
    <row r="34" spans="1:6" x14ac:dyDescent="0.2">
      <c r="C34" s="27">
        <v>36</v>
      </c>
      <c r="D34" s="28">
        <v>41</v>
      </c>
      <c r="E34" s="28">
        <v>67016</v>
      </c>
      <c r="F34" s="29" t="s">
        <v>406</v>
      </c>
    </row>
    <row r="35" spans="1:6" x14ac:dyDescent="0.2">
      <c r="C35" s="27">
        <v>31</v>
      </c>
      <c r="D35" s="28">
        <v>34</v>
      </c>
      <c r="E35" s="28">
        <v>29025</v>
      </c>
      <c r="F35" s="29" t="s">
        <v>407</v>
      </c>
    </row>
    <row r="36" spans="1:6" x14ac:dyDescent="0.2">
      <c r="C36" s="27">
        <v>14</v>
      </c>
      <c r="D36" s="28">
        <v>16</v>
      </c>
      <c r="E36" s="28">
        <v>66079</v>
      </c>
      <c r="F36" s="29" t="s">
        <v>408</v>
      </c>
    </row>
    <row r="37" spans="1:6" x14ac:dyDescent="0.2">
      <c r="C37" s="27">
        <v>5.0999999999999996</v>
      </c>
      <c r="D37" s="28">
        <v>5</v>
      </c>
      <c r="E37" s="28">
        <v>28045</v>
      </c>
      <c r="F37" s="29" t="s">
        <v>409</v>
      </c>
    </row>
    <row r="38" spans="1:6" x14ac:dyDescent="0.2">
      <c r="C38" s="27">
        <v>33.200000000000003</v>
      </c>
      <c r="D38" s="28">
        <v>37</v>
      </c>
      <c r="E38" s="28">
        <v>29050</v>
      </c>
      <c r="F38" s="29" t="s">
        <v>410</v>
      </c>
    </row>
    <row r="39" spans="1:6" x14ac:dyDescent="0.2">
      <c r="C39" s="27">
        <v>6.1</v>
      </c>
      <c r="D39" s="28">
        <v>7</v>
      </c>
      <c r="E39" s="28">
        <v>28061</v>
      </c>
      <c r="F39" s="29" t="s">
        <v>411</v>
      </c>
    </row>
    <row r="40" spans="1:6" x14ac:dyDescent="0.2">
      <c r="C40" s="27">
        <v>10</v>
      </c>
      <c r="D40" s="28">
        <v>12</v>
      </c>
      <c r="E40" s="28">
        <v>66036</v>
      </c>
      <c r="F40" s="29" t="s">
        <v>412</v>
      </c>
    </row>
    <row r="41" spans="1:6" x14ac:dyDescent="0.2">
      <c r="C41" s="27">
        <v>27</v>
      </c>
      <c r="D41" s="28">
        <v>29</v>
      </c>
      <c r="E41" s="28">
        <v>66206</v>
      </c>
      <c r="F41" s="29" t="s">
        <v>413</v>
      </c>
    </row>
    <row r="42" spans="1:6" x14ac:dyDescent="0.2">
      <c r="C42" s="27">
        <v>38</v>
      </c>
      <c r="D42" s="28">
        <v>43</v>
      </c>
      <c r="E42" s="28">
        <v>67032</v>
      </c>
      <c r="F42" s="29" t="s">
        <v>10</v>
      </c>
    </row>
    <row r="43" spans="1:6" x14ac:dyDescent="0.2">
      <c r="C43" s="27">
        <v>4</v>
      </c>
      <c r="D43" s="28">
        <v>4</v>
      </c>
      <c r="E43" s="28">
        <v>28037</v>
      </c>
      <c r="F43" s="29" t="s">
        <v>414</v>
      </c>
    </row>
    <row r="44" spans="1:6" x14ac:dyDescent="0.2">
      <c r="A44" s="30"/>
      <c r="B44" s="30"/>
      <c r="C44" s="27">
        <v>50</v>
      </c>
      <c r="D44" s="28">
        <v>55</v>
      </c>
      <c r="E44" s="28">
        <v>67156</v>
      </c>
      <c r="F44" s="29" t="s">
        <v>415</v>
      </c>
    </row>
    <row r="45" spans="1:6" x14ac:dyDescent="0.2">
      <c r="C45" s="27">
        <v>30.2</v>
      </c>
      <c r="D45" s="28">
        <v>33</v>
      </c>
      <c r="E45" s="28">
        <v>29017</v>
      </c>
      <c r="F45" s="29" t="s">
        <v>416</v>
      </c>
    </row>
    <row r="46" spans="1:6" x14ac:dyDescent="0.2">
      <c r="C46" s="27">
        <v>30.1</v>
      </c>
      <c r="D46" s="28">
        <v>32</v>
      </c>
      <c r="E46" s="28">
        <v>29009</v>
      </c>
      <c r="F46" s="29" t="s">
        <v>417</v>
      </c>
    </row>
    <row r="47" spans="1:6" x14ac:dyDescent="0.2">
      <c r="C47" s="27">
        <v>33.1</v>
      </c>
      <c r="D47" s="28">
        <v>36</v>
      </c>
      <c r="E47" s="28">
        <v>29041</v>
      </c>
      <c r="F47" s="29" t="s">
        <v>418</v>
      </c>
    </row>
    <row r="48" spans="1:6" x14ac:dyDescent="0.2">
      <c r="C48" s="27">
        <v>53</v>
      </c>
      <c r="D48" s="28">
        <v>58</v>
      </c>
      <c r="E48" s="28">
        <v>67180</v>
      </c>
      <c r="F48" s="29" t="s">
        <v>419</v>
      </c>
    </row>
    <row r="49" spans="3:6" x14ac:dyDescent="0.2">
      <c r="C49" s="27">
        <v>25</v>
      </c>
      <c r="D49" s="28">
        <v>27</v>
      </c>
      <c r="E49" s="28">
        <v>66184</v>
      </c>
      <c r="F49" s="29" t="s">
        <v>420</v>
      </c>
    </row>
    <row r="50" spans="3:6" x14ac:dyDescent="0.2">
      <c r="C50" s="27">
        <v>19</v>
      </c>
      <c r="D50" s="28">
        <v>21</v>
      </c>
      <c r="E50" s="28">
        <v>66125</v>
      </c>
      <c r="F50" s="29" t="s">
        <v>421</v>
      </c>
    </row>
    <row r="51" spans="3:6" x14ac:dyDescent="0.2">
      <c r="C51" s="27">
        <v>41</v>
      </c>
      <c r="D51" s="28">
        <v>46</v>
      </c>
      <c r="E51" s="28">
        <v>67067</v>
      </c>
      <c r="F51" s="29" t="s">
        <v>422</v>
      </c>
    </row>
    <row r="52" spans="3:6" x14ac:dyDescent="0.2">
      <c r="C52" s="27">
        <v>3</v>
      </c>
      <c r="D52" s="28">
        <v>3</v>
      </c>
      <c r="E52" s="28">
        <v>28029</v>
      </c>
      <c r="F52" s="29" t="s">
        <v>423</v>
      </c>
    </row>
    <row r="53" spans="3:6" x14ac:dyDescent="0.2">
      <c r="C53" s="27">
        <v>5.2</v>
      </c>
      <c r="D53" s="28">
        <v>6</v>
      </c>
      <c r="E53" s="28">
        <v>28053</v>
      </c>
      <c r="F53" s="29" t="s">
        <v>424</v>
      </c>
    </row>
    <row r="54" spans="3:6" x14ac:dyDescent="0.2">
      <c r="C54" s="27">
        <v>54</v>
      </c>
      <c r="D54" s="28">
        <v>59</v>
      </c>
      <c r="E54" s="28">
        <v>67199</v>
      </c>
      <c r="F54" s="29" t="s">
        <v>425</v>
      </c>
    </row>
    <row r="55" spans="3:6" x14ac:dyDescent="0.2">
      <c r="C55" s="27">
        <v>28</v>
      </c>
      <c r="D55" s="28">
        <v>30</v>
      </c>
      <c r="E55" s="28">
        <v>66214</v>
      </c>
      <c r="F55" s="29" t="s">
        <v>426</v>
      </c>
    </row>
    <row r="56" spans="3:6" x14ac:dyDescent="0.2">
      <c r="C56" s="27">
        <v>17</v>
      </c>
      <c r="D56" s="28">
        <v>19</v>
      </c>
      <c r="E56" s="28">
        <v>66109</v>
      </c>
      <c r="F56" s="29" t="s">
        <v>427</v>
      </c>
    </row>
    <row r="57" spans="3:6" x14ac:dyDescent="0.2">
      <c r="C57" s="27">
        <v>44</v>
      </c>
      <c r="D57" s="28">
        <v>49</v>
      </c>
      <c r="E57" s="28">
        <v>67091</v>
      </c>
      <c r="F57" s="29" t="s">
        <v>428</v>
      </c>
    </row>
    <row r="58" spans="3:6" x14ac:dyDescent="0.2">
      <c r="C58" s="27">
        <v>39</v>
      </c>
      <c r="D58" s="28">
        <v>44</v>
      </c>
      <c r="E58" s="28">
        <v>67040</v>
      </c>
      <c r="F58" s="29" t="s">
        <v>429</v>
      </c>
    </row>
    <row r="59" spans="3:6" x14ac:dyDescent="0.2">
      <c r="C59" s="27">
        <v>32</v>
      </c>
      <c r="D59" s="28">
        <v>35</v>
      </c>
      <c r="E59" s="28">
        <v>29033</v>
      </c>
      <c r="F59" s="29" t="s">
        <v>430</v>
      </c>
    </row>
    <row r="60" spans="3:6" x14ac:dyDescent="0.2">
      <c r="C60" s="27">
        <v>34.200000000000003</v>
      </c>
      <c r="D60" s="28">
        <v>39</v>
      </c>
      <c r="E60" s="28">
        <v>29076</v>
      </c>
      <c r="F60" s="29" t="s">
        <v>431</v>
      </c>
    </row>
    <row r="61" spans="3:6" x14ac:dyDescent="0.2">
      <c r="C61" s="27">
        <v>6.2</v>
      </c>
      <c r="D61" s="28">
        <v>8</v>
      </c>
      <c r="E61" s="28">
        <v>28070</v>
      </c>
      <c r="F61" s="29" t="s">
        <v>432</v>
      </c>
    </row>
    <row r="62" spans="3:6" x14ac:dyDescent="0.2">
      <c r="C62" s="27">
        <v>11</v>
      </c>
      <c r="D62" s="28">
        <v>13</v>
      </c>
      <c r="E62" s="28">
        <v>66044</v>
      </c>
      <c r="F62" s="29" t="s">
        <v>433</v>
      </c>
    </row>
    <row r="63" spans="3:6" x14ac:dyDescent="0.2">
      <c r="C63" s="27">
        <v>34.1</v>
      </c>
      <c r="D63" s="28">
        <v>38</v>
      </c>
      <c r="E63" s="28">
        <v>29068</v>
      </c>
      <c r="F63" s="29" t="s">
        <v>434</v>
      </c>
    </row>
    <row r="64" spans="3:6" x14ac:dyDescent="0.2">
      <c r="C64" s="27">
        <v>40</v>
      </c>
      <c r="D64" s="28">
        <v>45</v>
      </c>
      <c r="E64" s="28">
        <v>67059</v>
      </c>
      <c r="F64" s="29" t="s">
        <v>435</v>
      </c>
    </row>
    <row r="65" spans="3:7" x14ac:dyDescent="0.2">
      <c r="C65" s="27">
        <v>12</v>
      </c>
      <c r="D65" s="28">
        <v>14</v>
      </c>
      <c r="E65" s="28">
        <v>66052</v>
      </c>
      <c r="F65" s="29" t="s">
        <v>436</v>
      </c>
    </row>
    <row r="66" spans="3:7" x14ac:dyDescent="0.2">
      <c r="C66" s="27">
        <v>15</v>
      </c>
      <c r="D66" s="28">
        <v>17</v>
      </c>
      <c r="E66" s="28">
        <v>66087</v>
      </c>
      <c r="F66" s="29" t="s">
        <v>437</v>
      </c>
    </row>
    <row r="67" spans="3:7" x14ac:dyDescent="0.2">
      <c r="C67" s="27">
        <v>26</v>
      </c>
      <c r="D67" s="28">
        <v>28</v>
      </c>
      <c r="E67" s="28">
        <v>66192</v>
      </c>
      <c r="F67" s="29" t="s">
        <v>438</v>
      </c>
    </row>
    <row r="68" spans="3:7" x14ac:dyDescent="0.2">
      <c r="C68" s="27">
        <v>18</v>
      </c>
      <c r="D68" s="28">
        <v>20</v>
      </c>
      <c r="E68" s="28">
        <v>66117</v>
      </c>
      <c r="F68" s="29" t="s">
        <v>439</v>
      </c>
    </row>
    <row r="69" spans="3:7" x14ac:dyDescent="0.2">
      <c r="C69" s="27">
        <v>49</v>
      </c>
      <c r="D69" s="28">
        <v>54</v>
      </c>
      <c r="E69" s="28">
        <v>67148</v>
      </c>
      <c r="F69" s="29" t="s">
        <v>440</v>
      </c>
    </row>
    <row r="70" spans="3:7" x14ac:dyDescent="0.2">
      <c r="C70" s="27">
        <v>24</v>
      </c>
      <c r="D70" s="28">
        <v>26</v>
      </c>
      <c r="E70" s="28">
        <v>66176</v>
      </c>
      <c r="F70" s="29" t="s">
        <v>441</v>
      </c>
    </row>
    <row r="71" spans="3:7" x14ac:dyDescent="0.2">
      <c r="C71" s="27">
        <v>48</v>
      </c>
      <c r="D71" s="28">
        <v>53</v>
      </c>
      <c r="E71" s="28">
        <v>67130</v>
      </c>
      <c r="F71" s="29" t="s">
        <v>442</v>
      </c>
    </row>
    <row r="72" spans="3:7" x14ac:dyDescent="0.2">
      <c r="C72" s="27">
        <v>37</v>
      </c>
      <c r="D72" s="28">
        <v>42</v>
      </c>
      <c r="E72" s="28">
        <v>67024</v>
      </c>
      <c r="F72" s="29" t="s">
        <v>443</v>
      </c>
    </row>
    <row r="73" spans="3:7" x14ac:dyDescent="0.2">
      <c r="C73" s="27">
        <v>42</v>
      </c>
      <c r="D73" s="28">
        <v>47</v>
      </c>
      <c r="E73" s="28">
        <v>67075</v>
      </c>
      <c r="F73" s="29" t="s">
        <v>444</v>
      </c>
    </row>
    <row r="74" spans="3:7" x14ac:dyDescent="0.2">
      <c r="C74" s="27">
        <v>16</v>
      </c>
      <c r="D74" s="28">
        <v>18</v>
      </c>
      <c r="E74" s="28">
        <v>66095</v>
      </c>
      <c r="F74" s="29" t="s">
        <v>445</v>
      </c>
    </row>
    <row r="76" spans="3:7" ht="13.5" thickBot="1" x14ac:dyDescent="0.25"/>
    <row r="77" spans="3:7" ht="21" thickBot="1" x14ac:dyDescent="0.35">
      <c r="F77" s="31" t="s">
        <v>25</v>
      </c>
      <c r="G77" s="32" t="e">
        <f>INDEX($D$3:$D$74, MATCH(BoardName, PARAM!$F$3:$F$74, 0))</f>
        <v>#N/A</v>
      </c>
    </row>
  </sheetData>
  <sheetProtection selectLockedCells="1" selectUnlockedCells="1"/>
  <phoneticPr fontId="11"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264</vt:i4>
      </vt:variant>
    </vt:vector>
  </HeadingPairs>
  <TitlesOfParts>
    <vt:vector size="268" baseType="lpstr">
      <vt:lpstr>Effectifs 2017-18</vt:lpstr>
      <vt:lpstr>Effectifs 2018-19</vt:lpstr>
      <vt:lpstr>EQM 2019-20 - 2021-22</vt:lpstr>
      <vt:lpstr>PARAM</vt:lpstr>
      <vt:lpstr>BoardName</vt:lpstr>
      <vt:lpstr>BoardNumber</vt:lpstr>
      <vt:lpstr>Brdno</vt:lpstr>
      <vt:lpstr>DSBIndex</vt:lpstr>
      <vt:lpstr>DSBName</vt:lpstr>
      <vt:lpstr>M00001_17</vt:lpstr>
      <vt:lpstr>M00002_17</vt:lpstr>
      <vt:lpstr>M00003_17</vt:lpstr>
      <vt:lpstr>'Effectifs 2017-18'!Print_Area</vt:lpstr>
      <vt:lpstr>'Effectifs 2018-19'!Print_Area</vt:lpstr>
      <vt:lpstr>'EQM 2019-20 - 2021-22'!Print_Area</vt:lpstr>
      <vt:lpstr>S00001E_17</vt:lpstr>
      <vt:lpstr>S00001E_18</vt:lpstr>
      <vt:lpstr>S00003E_17</vt:lpstr>
      <vt:lpstr>S00003E_18</vt:lpstr>
      <vt:lpstr>S00004E_17</vt:lpstr>
      <vt:lpstr>S00004E_18</vt:lpstr>
      <vt:lpstr>S00005E_17</vt:lpstr>
      <vt:lpstr>S00005E_18</vt:lpstr>
      <vt:lpstr>S00007E_17</vt:lpstr>
      <vt:lpstr>S00007E_18</vt:lpstr>
      <vt:lpstr>S00008E_17</vt:lpstr>
      <vt:lpstr>S00008E_18</vt:lpstr>
      <vt:lpstr>S00009E_17</vt:lpstr>
      <vt:lpstr>S00009E_18</vt:lpstr>
      <vt:lpstr>S00011E_17</vt:lpstr>
      <vt:lpstr>S00011E_18</vt:lpstr>
      <vt:lpstr>S00012E_17</vt:lpstr>
      <vt:lpstr>S00012E_18</vt:lpstr>
      <vt:lpstr>S00013E_17</vt:lpstr>
      <vt:lpstr>S00013E_18</vt:lpstr>
      <vt:lpstr>S00015E_17</vt:lpstr>
      <vt:lpstr>S00015E_18</vt:lpstr>
      <vt:lpstr>S00016E_17</vt:lpstr>
      <vt:lpstr>S00016E_18</vt:lpstr>
      <vt:lpstr>S00017E_17</vt:lpstr>
      <vt:lpstr>S00017E_18</vt:lpstr>
      <vt:lpstr>S00019E_17</vt:lpstr>
      <vt:lpstr>S00019E_18</vt:lpstr>
      <vt:lpstr>S00020E_17</vt:lpstr>
      <vt:lpstr>S00020E_18</vt:lpstr>
      <vt:lpstr>S00021E_17</vt:lpstr>
      <vt:lpstr>S00021E_18</vt:lpstr>
      <vt:lpstr>S00023E_17</vt:lpstr>
      <vt:lpstr>S00023E_18</vt:lpstr>
      <vt:lpstr>S00024E_17</vt:lpstr>
      <vt:lpstr>S00024E_18</vt:lpstr>
      <vt:lpstr>S00025E_17</vt:lpstr>
      <vt:lpstr>S00025E_18</vt:lpstr>
      <vt:lpstr>S00027E_17</vt:lpstr>
      <vt:lpstr>S00027E_18</vt:lpstr>
      <vt:lpstr>S00028E_17</vt:lpstr>
      <vt:lpstr>S00028E_18</vt:lpstr>
      <vt:lpstr>S00029E_17</vt:lpstr>
      <vt:lpstr>S00029E_18</vt:lpstr>
      <vt:lpstr>S00031E_17</vt:lpstr>
      <vt:lpstr>S00031E_18</vt:lpstr>
      <vt:lpstr>S00032E_17</vt:lpstr>
      <vt:lpstr>S00032E_18</vt:lpstr>
      <vt:lpstr>S00033E_17</vt:lpstr>
      <vt:lpstr>S00033E_18</vt:lpstr>
      <vt:lpstr>S00035E_17</vt:lpstr>
      <vt:lpstr>S00035E_18</vt:lpstr>
      <vt:lpstr>S00036E_17</vt:lpstr>
      <vt:lpstr>S00036E_18</vt:lpstr>
      <vt:lpstr>S00037E_17</vt:lpstr>
      <vt:lpstr>S00037E_18</vt:lpstr>
      <vt:lpstr>S00039E_17</vt:lpstr>
      <vt:lpstr>S00039E_18</vt:lpstr>
      <vt:lpstr>S00040E_17</vt:lpstr>
      <vt:lpstr>S00040E_18</vt:lpstr>
      <vt:lpstr>S00041S_17</vt:lpstr>
      <vt:lpstr>S00041S_18</vt:lpstr>
      <vt:lpstr>S00042S_17</vt:lpstr>
      <vt:lpstr>S00042S_18</vt:lpstr>
      <vt:lpstr>S00043S_17</vt:lpstr>
      <vt:lpstr>S00043S_18</vt:lpstr>
      <vt:lpstr>S00044S_17</vt:lpstr>
      <vt:lpstr>S00044S_18</vt:lpstr>
      <vt:lpstr>S00045S_17</vt:lpstr>
      <vt:lpstr>S00045S_18</vt:lpstr>
      <vt:lpstr>S00046S_17</vt:lpstr>
      <vt:lpstr>S00046S_18</vt:lpstr>
      <vt:lpstr>S00047S_17</vt:lpstr>
      <vt:lpstr>S00047S_18</vt:lpstr>
      <vt:lpstr>S00048S_17</vt:lpstr>
      <vt:lpstr>S00048S_18</vt:lpstr>
      <vt:lpstr>S00049S_17</vt:lpstr>
      <vt:lpstr>S00049S_18</vt:lpstr>
      <vt:lpstr>S00050S_17</vt:lpstr>
      <vt:lpstr>S00050S_18</vt:lpstr>
      <vt:lpstr>S00051S_17</vt:lpstr>
      <vt:lpstr>S00051S_18</vt:lpstr>
      <vt:lpstr>S00052S_17</vt:lpstr>
      <vt:lpstr>S00052S_18</vt:lpstr>
      <vt:lpstr>S00121E_17</vt:lpstr>
      <vt:lpstr>S00121E_18</vt:lpstr>
      <vt:lpstr>S00125E_17</vt:lpstr>
      <vt:lpstr>S00125E_18</vt:lpstr>
      <vt:lpstr>S00129E_17</vt:lpstr>
      <vt:lpstr>S00129E_18</vt:lpstr>
      <vt:lpstr>S00133E_17</vt:lpstr>
      <vt:lpstr>S00133E_18</vt:lpstr>
      <vt:lpstr>S00137E_17</vt:lpstr>
      <vt:lpstr>S00137E_18</vt:lpstr>
      <vt:lpstr>S00137E_19</vt:lpstr>
      <vt:lpstr>S00137E_20</vt:lpstr>
      <vt:lpstr>S00137E_21</vt:lpstr>
      <vt:lpstr>S00140S_17</vt:lpstr>
      <vt:lpstr>S00140S_18</vt:lpstr>
      <vt:lpstr>S00148S_17</vt:lpstr>
      <vt:lpstr>S00148S_18</vt:lpstr>
      <vt:lpstr>S00156S_17</vt:lpstr>
      <vt:lpstr>S00156S_18</vt:lpstr>
      <vt:lpstr>S00156S_19</vt:lpstr>
      <vt:lpstr>S00156S_20</vt:lpstr>
      <vt:lpstr>S00156S_21</vt:lpstr>
      <vt:lpstr>S00159S_17</vt:lpstr>
      <vt:lpstr>S00159S_18</vt:lpstr>
      <vt:lpstr>S00159S_19</vt:lpstr>
      <vt:lpstr>S00159S_20</vt:lpstr>
      <vt:lpstr>S00159S_21</vt:lpstr>
      <vt:lpstr>S00162S_17</vt:lpstr>
      <vt:lpstr>S00162S_18</vt:lpstr>
      <vt:lpstr>S00162S_19</vt:lpstr>
      <vt:lpstr>S00162S_20</vt:lpstr>
      <vt:lpstr>S00162S_21</vt:lpstr>
      <vt:lpstr>S00165C_17</vt:lpstr>
      <vt:lpstr>S00165C_18</vt:lpstr>
      <vt:lpstr>S00165C_19</vt:lpstr>
      <vt:lpstr>S00165C_20</vt:lpstr>
      <vt:lpstr>S00165C_21</vt:lpstr>
      <vt:lpstr>S00168S_17</vt:lpstr>
      <vt:lpstr>S00168S_18</vt:lpstr>
      <vt:lpstr>S00176S_17</vt:lpstr>
      <vt:lpstr>S00176S_18</vt:lpstr>
      <vt:lpstr>S00184S_17</vt:lpstr>
      <vt:lpstr>S00184S_18</vt:lpstr>
      <vt:lpstr>S00184S_19</vt:lpstr>
      <vt:lpstr>S00184S_20</vt:lpstr>
      <vt:lpstr>S00184S_21</vt:lpstr>
      <vt:lpstr>S00187S_17</vt:lpstr>
      <vt:lpstr>S00187S_18</vt:lpstr>
      <vt:lpstr>S00187S_19</vt:lpstr>
      <vt:lpstr>S00187S_20</vt:lpstr>
      <vt:lpstr>S00187S_21</vt:lpstr>
      <vt:lpstr>S00190S_17</vt:lpstr>
      <vt:lpstr>S00190S_18</vt:lpstr>
      <vt:lpstr>S00190S_19</vt:lpstr>
      <vt:lpstr>S00190S_20</vt:lpstr>
      <vt:lpstr>S00190S_21</vt:lpstr>
      <vt:lpstr>S00300E_17</vt:lpstr>
      <vt:lpstr>S00300E_18</vt:lpstr>
      <vt:lpstr>S00301E_17</vt:lpstr>
      <vt:lpstr>S00301E_18</vt:lpstr>
      <vt:lpstr>S00302E_17</vt:lpstr>
      <vt:lpstr>S00302E_18</vt:lpstr>
      <vt:lpstr>S00303E_17</vt:lpstr>
      <vt:lpstr>S00303E_18</vt:lpstr>
      <vt:lpstr>S00304E_17</vt:lpstr>
      <vt:lpstr>S00304E_18</vt:lpstr>
      <vt:lpstr>S00305E_17</vt:lpstr>
      <vt:lpstr>S00305E_18</vt:lpstr>
      <vt:lpstr>S00306E_17</vt:lpstr>
      <vt:lpstr>S00306E_18</vt:lpstr>
      <vt:lpstr>S00306E_19</vt:lpstr>
      <vt:lpstr>S00306E_20</vt:lpstr>
      <vt:lpstr>S00306E_21</vt:lpstr>
      <vt:lpstr>S00307E_17</vt:lpstr>
      <vt:lpstr>S00307E_18</vt:lpstr>
      <vt:lpstr>S00307E_19</vt:lpstr>
      <vt:lpstr>S00307E_20</vt:lpstr>
      <vt:lpstr>S00307E_21</vt:lpstr>
      <vt:lpstr>S00308E_17</vt:lpstr>
      <vt:lpstr>S00308E_18</vt:lpstr>
      <vt:lpstr>S00308E_19</vt:lpstr>
      <vt:lpstr>S00308E_20</vt:lpstr>
      <vt:lpstr>S00308E_21</vt:lpstr>
      <vt:lpstr>S00309E_17</vt:lpstr>
      <vt:lpstr>S00309E_18</vt:lpstr>
      <vt:lpstr>S00309E_19</vt:lpstr>
      <vt:lpstr>S00309E_20</vt:lpstr>
      <vt:lpstr>S00309E_21</vt:lpstr>
      <vt:lpstr>S00321E_17</vt:lpstr>
      <vt:lpstr>S00321E_18</vt:lpstr>
      <vt:lpstr>S00323E_17</vt:lpstr>
      <vt:lpstr>S00323E_18</vt:lpstr>
      <vt:lpstr>S00324E_17</vt:lpstr>
      <vt:lpstr>S00324E_18</vt:lpstr>
      <vt:lpstr>S00325E_17</vt:lpstr>
      <vt:lpstr>S00325E_18</vt:lpstr>
      <vt:lpstr>S00327E_17</vt:lpstr>
      <vt:lpstr>S00327E_18</vt:lpstr>
      <vt:lpstr>S00328E_17</vt:lpstr>
      <vt:lpstr>S00328E_18</vt:lpstr>
      <vt:lpstr>S00329E_17</vt:lpstr>
      <vt:lpstr>S00329E_18</vt:lpstr>
      <vt:lpstr>S00330E_17</vt:lpstr>
      <vt:lpstr>S00330E_18</vt:lpstr>
      <vt:lpstr>S00355E_17</vt:lpstr>
      <vt:lpstr>S00355E_18</vt:lpstr>
      <vt:lpstr>S00355E_19</vt:lpstr>
      <vt:lpstr>S00355E_20</vt:lpstr>
      <vt:lpstr>S00355E_21</vt:lpstr>
      <vt:lpstr>S00384E_17</vt:lpstr>
      <vt:lpstr>S00384E_18</vt:lpstr>
      <vt:lpstr>S00385E_17</vt:lpstr>
      <vt:lpstr>S00385E_18</vt:lpstr>
      <vt:lpstr>S00386E_17</vt:lpstr>
      <vt:lpstr>S00386E_18</vt:lpstr>
      <vt:lpstr>S00387E_17</vt:lpstr>
      <vt:lpstr>S00387E_18</vt:lpstr>
      <vt:lpstr>S00388E_17</vt:lpstr>
      <vt:lpstr>S00388E_18</vt:lpstr>
      <vt:lpstr>S00389E_17</vt:lpstr>
      <vt:lpstr>S00389E_18</vt:lpstr>
      <vt:lpstr>S00390S_17</vt:lpstr>
      <vt:lpstr>S00390S_18</vt:lpstr>
      <vt:lpstr>S00391S_17</vt:lpstr>
      <vt:lpstr>S00391S_18</vt:lpstr>
      <vt:lpstr>S00392E_17</vt:lpstr>
      <vt:lpstr>S00392E_18</vt:lpstr>
      <vt:lpstr>S00393E_17</vt:lpstr>
      <vt:lpstr>S00393E_18</vt:lpstr>
      <vt:lpstr>S00394E_17</vt:lpstr>
      <vt:lpstr>S00394E_18</vt:lpstr>
      <vt:lpstr>S00395E_17</vt:lpstr>
      <vt:lpstr>S00395E_18</vt:lpstr>
      <vt:lpstr>S00396E_17</vt:lpstr>
      <vt:lpstr>S00396E_18</vt:lpstr>
      <vt:lpstr>S00397E_17</vt:lpstr>
      <vt:lpstr>S00397E_18</vt:lpstr>
      <vt:lpstr>S00398S_17</vt:lpstr>
      <vt:lpstr>S00398S_18</vt:lpstr>
      <vt:lpstr>S00399S_17</vt:lpstr>
      <vt:lpstr>S00399S_18</vt:lpstr>
      <vt:lpstr>S00400S_17</vt:lpstr>
      <vt:lpstr>S00400S_18</vt:lpstr>
      <vt:lpstr>S00401S_17</vt:lpstr>
      <vt:lpstr>S00401S_18</vt:lpstr>
      <vt:lpstr>S00402S_17</vt:lpstr>
      <vt:lpstr>S00402S_18</vt:lpstr>
      <vt:lpstr>S00403S_17</vt:lpstr>
      <vt:lpstr>S00403S_18</vt:lpstr>
      <vt:lpstr>S00404S_17</vt:lpstr>
      <vt:lpstr>S00404S_18</vt:lpstr>
      <vt:lpstr>S00405S_17</vt:lpstr>
      <vt:lpstr>S00405S_18</vt:lpstr>
      <vt:lpstr>S00406S_17</vt:lpstr>
      <vt:lpstr>S00406S_18</vt:lpstr>
      <vt:lpstr>S00406S_19</vt:lpstr>
      <vt:lpstr>S00406S_20</vt:lpstr>
      <vt:lpstr>S00406S_21</vt:lpstr>
      <vt:lpstr>S00408S_17</vt:lpstr>
      <vt:lpstr>S00408S_18</vt:lpstr>
      <vt:lpstr>S00408S_19</vt:lpstr>
      <vt:lpstr>S00408S_20</vt:lpstr>
      <vt:lpstr>S00408S_21</vt:lpstr>
      <vt:lpstr>S00409S_17</vt:lpstr>
      <vt:lpstr>S00409S_18</vt:lpstr>
      <vt:lpstr>S00409S_19</vt:lpstr>
      <vt:lpstr>S00409S_20</vt:lpstr>
      <vt:lpstr>S00409S_21</vt:lpstr>
      <vt:lpstr>SEL_DSBIndex</vt:lpstr>
    </vt:vector>
  </TitlesOfParts>
  <Company>CSC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MarratAs</dc:creator>
  <dc:description>Macro for creating 72 workbooks w each id_x000d_
This is the Template to copy from._x000d_
See template copy.xls (copy Index, dsbname  and dsbno INTO)</dc:description>
  <cp:lastModifiedBy>Kolar, Sonja (EDU)</cp:lastModifiedBy>
  <cp:lastPrinted>2017-09-14T14:10:56Z</cp:lastPrinted>
  <dcterms:created xsi:type="dcterms:W3CDTF">2002-02-12T17:04:52Z</dcterms:created>
  <dcterms:modified xsi:type="dcterms:W3CDTF">2017-09-14T14:11:08Z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