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65" windowWidth="15570" windowHeight="10140"/>
  </bookViews>
  <sheets>
    <sheet name="Instructions" sheetId="5" r:id="rId1"/>
    <sheet name="Wage Enhancement Template" sheetId="3" r:id="rId2"/>
  </sheets>
  <definedNames>
    <definedName name="_xlnm._FilterDatabase" localSheetId="1" hidden="1">'Wage Enhancement Template'!$A$35:$V$135</definedName>
    <definedName name="_xlnm.Print_Area" localSheetId="1">'Wage Enhancement Template'!$A$1:$V$167</definedName>
  </definedNames>
  <calcPr calcId="145621"/>
</workbook>
</file>

<file path=xl/calcChain.xml><?xml version="1.0" encoding="utf-8"?>
<calcChain xmlns="http://schemas.openxmlformats.org/spreadsheetml/2006/main">
  <c r="I193" i="3" l="1"/>
  <c r="I186" i="3"/>
  <c r="P135" i="3"/>
  <c r="Q135" i="3" s="1"/>
  <c r="P134" i="3"/>
  <c r="Q134" i="3" s="1"/>
  <c r="P133" i="3"/>
  <c r="Q133" i="3" s="1"/>
  <c r="P132" i="3"/>
  <c r="Q132" i="3" s="1"/>
  <c r="P131" i="3"/>
  <c r="Q131" i="3" s="1"/>
  <c r="P130" i="3"/>
  <c r="Q130" i="3" s="1"/>
  <c r="P129" i="3"/>
  <c r="Q129" i="3" s="1"/>
  <c r="P128" i="3"/>
  <c r="Q128" i="3" s="1"/>
  <c r="P127" i="3"/>
  <c r="Q127" i="3" s="1"/>
  <c r="P126" i="3"/>
  <c r="Q126" i="3" s="1"/>
  <c r="P125" i="3"/>
  <c r="Q125" i="3" s="1"/>
  <c r="P124" i="3"/>
  <c r="Q124" i="3" s="1"/>
  <c r="P123" i="3"/>
  <c r="Q123" i="3" s="1"/>
  <c r="P122" i="3"/>
  <c r="Q122" i="3" s="1"/>
  <c r="P121" i="3"/>
  <c r="Q121" i="3" s="1"/>
  <c r="P120" i="3"/>
  <c r="Q120" i="3" s="1"/>
  <c r="P119" i="3"/>
  <c r="Q119" i="3" s="1"/>
  <c r="P118" i="3"/>
  <c r="Q118" i="3" s="1"/>
  <c r="P117" i="3"/>
  <c r="Q117" i="3" s="1"/>
  <c r="P116" i="3"/>
  <c r="Q116" i="3" s="1"/>
  <c r="P115" i="3"/>
  <c r="Q115" i="3" s="1"/>
  <c r="P114" i="3"/>
  <c r="Q114" i="3" s="1"/>
  <c r="P113" i="3"/>
  <c r="Q113" i="3" s="1"/>
  <c r="P112" i="3"/>
  <c r="Q112" i="3" s="1"/>
  <c r="P111" i="3"/>
  <c r="Q111" i="3" s="1"/>
  <c r="P110" i="3"/>
  <c r="Q110" i="3" s="1"/>
  <c r="P109" i="3"/>
  <c r="Q109" i="3" s="1"/>
  <c r="P108" i="3"/>
  <c r="Q108" i="3" s="1"/>
  <c r="P107" i="3"/>
  <c r="Q107" i="3" s="1"/>
  <c r="P106" i="3"/>
  <c r="Q106" i="3" s="1"/>
  <c r="P105" i="3"/>
  <c r="Q105" i="3" s="1"/>
  <c r="P104" i="3"/>
  <c r="Q104" i="3" s="1"/>
  <c r="P103" i="3"/>
  <c r="Q103" i="3" s="1"/>
  <c r="P102" i="3"/>
  <c r="Q102" i="3" s="1"/>
  <c r="P101" i="3"/>
  <c r="Q101" i="3" s="1"/>
  <c r="P100" i="3"/>
  <c r="Q100" i="3" s="1"/>
  <c r="P99" i="3"/>
  <c r="Q99" i="3" s="1"/>
  <c r="P98" i="3"/>
  <c r="Q98" i="3" s="1"/>
  <c r="P97" i="3"/>
  <c r="Q97" i="3" s="1"/>
  <c r="P96" i="3"/>
  <c r="Q96" i="3" s="1"/>
  <c r="P95" i="3"/>
  <c r="Q95" i="3" s="1"/>
  <c r="P94" i="3"/>
  <c r="Q94" i="3" s="1"/>
  <c r="P93" i="3"/>
  <c r="Q93" i="3" s="1"/>
  <c r="P92" i="3"/>
  <c r="Q92" i="3" s="1"/>
  <c r="P91" i="3"/>
  <c r="Q91" i="3" s="1"/>
  <c r="P90" i="3"/>
  <c r="Q90" i="3" s="1"/>
  <c r="P89" i="3"/>
  <c r="Q89" i="3" s="1"/>
  <c r="P88" i="3"/>
  <c r="Q88" i="3" s="1"/>
  <c r="P87" i="3"/>
  <c r="Q87" i="3" s="1"/>
  <c r="P86" i="3"/>
  <c r="Q86" i="3" s="1"/>
  <c r="P85" i="3"/>
  <c r="Q85" i="3" s="1"/>
  <c r="P84" i="3"/>
  <c r="Q84" i="3" s="1"/>
  <c r="P83" i="3"/>
  <c r="Q83" i="3" s="1"/>
  <c r="P82" i="3"/>
  <c r="Q82" i="3" s="1"/>
  <c r="P81" i="3"/>
  <c r="Q81" i="3" s="1"/>
  <c r="P80" i="3"/>
  <c r="Q80" i="3" s="1"/>
  <c r="P79" i="3"/>
  <c r="Q79" i="3" s="1"/>
  <c r="P78" i="3"/>
  <c r="Q78" i="3" s="1"/>
  <c r="P77" i="3"/>
  <c r="Q77" i="3" s="1"/>
  <c r="P76" i="3"/>
  <c r="Q76" i="3" s="1"/>
  <c r="P75" i="3"/>
  <c r="Q75" i="3" s="1"/>
  <c r="P74" i="3"/>
  <c r="Q74" i="3" s="1"/>
  <c r="P73" i="3"/>
  <c r="Q73" i="3" s="1"/>
  <c r="P72" i="3"/>
  <c r="Q72" i="3" s="1"/>
  <c r="P71" i="3"/>
  <c r="Q71" i="3" s="1"/>
  <c r="P70" i="3"/>
  <c r="Q70" i="3" s="1"/>
  <c r="P69" i="3"/>
  <c r="Q69" i="3" s="1"/>
  <c r="P68" i="3"/>
  <c r="Q68" i="3" s="1"/>
  <c r="P67" i="3"/>
  <c r="Q67" i="3" s="1"/>
  <c r="P66" i="3"/>
  <c r="Q66" i="3" s="1"/>
  <c r="P65" i="3"/>
  <c r="Q65" i="3" s="1"/>
  <c r="P64" i="3"/>
  <c r="Q64" i="3" s="1"/>
  <c r="P63" i="3"/>
  <c r="Q63" i="3" s="1"/>
  <c r="P62" i="3"/>
  <c r="Q62" i="3" s="1"/>
  <c r="P61" i="3"/>
  <c r="Q61" i="3" s="1"/>
  <c r="P60" i="3"/>
  <c r="Q60" i="3" s="1"/>
  <c r="P59" i="3"/>
  <c r="Q59" i="3" s="1"/>
  <c r="P58" i="3"/>
  <c r="Q58" i="3" s="1"/>
  <c r="P57" i="3"/>
  <c r="Q57" i="3" s="1"/>
  <c r="P56" i="3"/>
  <c r="Q56" i="3" s="1"/>
  <c r="P55" i="3"/>
  <c r="Q55" i="3" s="1"/>
  <c r="P54" i="3"/>
  <c r="Q54" i="3" s="1"/>
  <c r="P53" i="3"/>
  <c r="Q53" i="3" s="1"/>
  <c r="P52" i="3"/>
  <c r="Q52" i="3" s="1"/>
  <c r="P51" i="3"/>
  <c r="Q51" i="3" s="1"/>
  <c r="P50" i="3"/>
  <c r="Q50" i="3" s="1"/>
  <c r="P49" i="3"/>
  <c r="Q49" i="3" s="1"/>
  <c r="P48" i="3"/>
  <c r="Q48" i="3" s="1"/>
  <c r="P47" i="3"/>
  <c r="Q47" i="3" s="1"/>
  <c r="P46" i="3"/>
  <c r="Q46" i="3" s="1"/>
  <c r="P45" i="3"/>
  <c r="Q45" i="3" s="1"/>
  <c r="P44" i="3"/>
  <c r="Q44" i="3" s="1"/>
  <c r="P43" i="3"/>
  <c r="Q43" i="3" s="1"/>
  <c r="P42" i="3"/>
  <c r="Q42" i="3" s="1"/>
  <c r="P41" i="3"/>
  <c r="Q41" i="3" s="1"/>
  <c r="P40" i="3"/>
  <c r="Q40" i="3" s="1"/>
  <c r="P39" i="3"/>
  <c r="Q39" i="3" s="1"/>
  <c r="P38" i="3"/>
  <c r="Q38" i="3" s="1"/>
  <c r="P37" i="3"/>
  <c r="Q37" i="3" s="1"/>
  <c r="N135" i="3"/>
  <c r="O135" i="3" s="1"/>
  <c r="N134" i="3"/>
  <c r="O134" i="3" s="1"/>
  <c r="N133" i="3"/>
  <c r="O133" i="3" s="1"/>
  <c r="N132" i="3"/>
  <c r="O132" i="3" s="1"/>
  <c r="N131" i="3"/>
  <c r="O131" i="3" s="1"/>
  <c r="N130" i="3"/>
  <c r="O130" i="3" s="1"/>
  <c r="N129" i="3"/>
  <c r="O129" i="3" s="1"/>
  <c r="N128" i="3"/>
  <c r="O128" i="3" s="1"/>
  <c r="N127" i="3"/>
  <c r="O127" i="3" s="1"/>
  <c r="N126" i="3"/>
  <c r="O126" i="3" s="1"/>
  <c r="N125" i="3"/>
  <c r="O125" i="3" s="1"/>
  <c r="N124" i="3"/>
  <c r="O124" i="3" s="1"/>
  <c r="N123" i="3"/>
  <c r="O123" i="3" s="1"/>
  <c r="N122" i="3"/>
  <c r="O122" i="3" s="1"/>
  <c r="N121" i="3"/>
  <c r="O121" i="3" s="1"/>
  <c r="N120" i="3"/>
  <c r="O120" i="3" s="1"/>
  <c r="N119" i="3"/>
  <c r="O119" i="3" s="1"/>
  <c r="N118" i="3"/>
  <c r="O118" i="3" s="1"/>
  <c r="N117" i="3"/>
  <c r="O117" i="3" s="1"/>
  <c r="N116" i="3"/>
  <c r="O116" i="3" s="1"/>
  <c r="N115" i="3"/>
  <c r="O115" i="3" s="1"/>
  <c r="N114" i="3"/>
  <c r="O114" i="3" s="1"/>
  <c r="N113" i="3"/>
  <c r="O113" i="3" s="1"/>
  <c r="N112" i="3"/>
  <c r="O112" i="3" s="1"/>
  <c r="N111" i="3"/>
  <c r="O111" i="3" s="1"/>
  <c r="N110" i="3"/>
  <c r="O110" i="3" s="1"/>
  <c r="N109" i="3"/>
  <c r="O109" i="3" s="1"/>
  <c r="N108" i="3"/>
  <c r="O108" i="3" s="1"/>
  <c r="N107" i="3"/>
  <c r="O107" i="3" s="1"/>
  <c r="N106" i="3"/>
  <c r="O106" i="3" s="1"/>
  <c r="N105" i="3"/>
  <c r="O105" i="3" s="1"/>
  <c r="N104" i="3"/>
  <c r="O104" i="3" s="1"/>
  <c r="N103" i="3"/>
  <c r="O103" i="3" s="1"/>
  <c r="N102" i="3"/>
  <c r="O102" i="3" s="1"/>
  <c r="N101" i="3"/>
  <c r="O101" i="3" s="1"/>
  <c r="N100" i="3"/>
  <c r="O100" i="3" s="1"/>
  <c r="N99" i="3"/>
  <c r="O99" i="3" s="1"/>
  <c r="N98" i="3"/>
  <c r="O98" i="3" s="1"/>
  <c r="N97" i="3"/>
  <c r="O97" i="3" s="1"/>
  <c r="N96" i="3"/>
  <c r="O96" i="3" s="1"/>
  <c r="N95" i="3"/>
  <c r="O95" i="3" s="1"/>
  <c r="N94" i="3"/>
  <c r="O94" i="3" s="1"/>
  <c r="N93" i="3"/>
  <c r="O93" i="3" s="1"/>
  <c r="N92" i="3"/>
  <c r="O92" i="3" s="1"/>
  <c r="N91" i="3"/>
  <c r="O91" i="3" s="1"/>
  <c r="N90" i="3"/>
  <c r="O90" i="3" s="1"/>
  <c r="N89" i="3"/>
  <c r="O89" i="3" s="1"/>
  <c r="N88" i="3"/>
  <c r="O88" i="3" s="1"/>
  <c r="N87" i="3"/>
  <c r="O87" i="3" s="1"/>
  <c r="N86" i="3"/>
  <c r="O86" i="3" s="1"/>
  <c r="N85" i="3"/>
  <c r="O85" i="3" s="1"/>
  <c r="N84" i="3"/>
  <c r="O84" i="3" s="1"/>
  <c r="N83" i="3"/>
  <c r="O83" i="3" s="1"/>
  <c r="N82" i="3"/>
  <c r="O82" i="3" s="1"/>
  <c r="N81" i="3"/>
  <c r="O81" i="3" s="1"/>
  <c r="N80" i="3"/>
  <c r="O80" i="3" s="1"/>
  <c r="N79" i="3"/>
  <c r="O79" i="3" s="1"/>
  <c r="N78" i="3"/>
  <c r="O78" i="3" s="1"/>
  <c r="N77" i="3"/>
  <c r="O77" i="3" s="1"/>
  <c r="N76" i="3"/>
  <c r="O76" i="3" s="1"/>
  <c r="N75" i="3"/>
  <c r="O75" i="3" s="1"/>
  <c r="N74" i="3"/>
  <c r="O74" i="3" s="1"/>
  <c r="N73" i="3"/>
  <c r="O73" i="3" s="1"/>
  <c r="N72" i="3"/>
  <c r="O72" i="3" s="1"/>
  <c r="N71" i="3"/>
  <c r="O71" i="3" s="1"/>
  <c r="N70" i="3"/>
  <c r="O70" i="3" s="1"/>
  <c r="N69" i="3"/>
  <c r="O69" i="3" s="1"/>
  <c r="N68" i="3"/>
  <c r="O68" i="3" s="1"/>
  <c r="N67" i="3"/>
  <c r="O67" i="3" s="1"/>
  <c r="N66" i="3"/>
  <c r="O66" i="3" s="1"/>
  <c r="N65" i="3"/>
  <c r="O65" i="3" s="1"/>
  <c r="N64" i="3"/>
  <c r="O64" i="3" s="1"/>
  <c r="N63" i="3"/>
  <c r="O63" i="3" s="1"/>
  <c r="N62" i="3"/>
  <c r="O62" i="3" s="1"/>
  <c r="N61" i="3"/>
  <c r="O61" i="3" s="1"/>
  <c r="N60" i="3"/>
  <c r="O60" i="3" s="1"/>
  <c r="N59" i="3"/>
  <c r="O59" i="3" s="1"/>
  <c r="N58" i="3"/>
  <c r="O58" i="3" s="1"/>
  <c r="N57" i="3"/>
  <c r="O57" i="3" s="1"/>
  <c r="N56" i="3"/>
  <c r="O56" i="3" s="1"/>
  <c r="N55" i="3"/>
  <c r="O55" i="3" s="1"/>
  <c r="N54" i="3"/>
  <c r="O54" i="3" s="1"/>
  <c r="N53" i="3"/>
  <c r="O53" i="3" s="1"/>
  <c r="N52" i="3"/>
  <c r="O52" i="3" s="1"/>
  <c r="N51" i="3"/>
  <c r="O51" i="3" s="1"/>
  <c r="N50" i="3"/>
  <c r="O50" i="3" s="1"/>
  <c r="N49" i="3"/>
  <c r="O49" i="3" s="1"/>
  <c r="N48" i="3"/>
  <c r="O48" i="3" s="1"/>
  <c r="N47" i="3"/>
  <c r="O47" i="3" s="1"/>
  <c r="N46" i="3"/>
  <c r="O46" i="3" s="1"/>
  <c r="N45" i="3"/>
  <c r="O45" i="3" s="1"/>
  <c r="N44" i="3"/>
  <c r="O44" i="3" s="1"/>
  <c r="N43" i="3"/>
  <c r="O43" i="3" s="1"/>
  <c r="N42" i="3"/>
  <c r="O42" i="3" s="1"/>
  <c r="N41" i="3"/>
  <c r="O41" i="3" s="1"/>
  <c r="N40" i="3"/>
  <c r="O40" i="3" s="1"/>
  <c r="N39" i="3"/>
  <c r="O39" i="3" s="1"/>
  <c r="N38" i="3"/>
  <c r="O38" i="3" s="1"/>
  <c r="N37" i="3"/>
  <c r="O37" i="3" s="1"/>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G185" i="3" l="1"/>
  <c r="I195" i="3"/>
  <c r="I194" i="3"/>
  <c r="I192" i="3"/>
  <c r="I191" i="3"/>
  <c r="I190" i="3"/>
  <c r="I189" i="3"/>
  <c r="I188" i="3"/>
  <c r="I187" i="3"/>
  <c r="I185" i="3"/>
  <c r="I196" i="3"/>
  <c r="G196" i="3"/>
  <c r="J196" i="3" s="1"/>
  <c r="E182" i="3" s="1"/>
  <c r="G195" i="3"/>
  <c r="J195" i="3" s="1"/>
  <c r="E181" i="3" s="1"/>
  <c r="G194" i="3"/>
  <c r="G193" i="3"/>
  <c r="J193" i="3" s="1"/>
  <c r="E179" i="3" s="1"/>
  <c r="G192" i="3"/>
  <c r="G191" i="3"/>
  <c r="J191" i="3" s="1"/>
  <c r="E177" i="3" s="1"/>
  <c r="G190" i="3"/>
  <c r="G189" i="3"/>
  <c r="J189" i="3" s="1"/>
  <c r="E175" i="3" s="1"/>
  <c r="G188" i="3"/>
  <c r="G187" i="3"/>
  <c r="J187" i="3" s="1"/>
  <c r="E173" i="3" s="1"/>
  <c r="G186"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J186" i="3" l="1"/>
  <c r="E172" i="3" s="1"/>
  <c r="J188" i="3"/>
  <c r="E174" i="3" s="1"/>
  <c r="J190" i="3"/>
  <c r="E176" i="3" s="1"/>
  <c r="J192" i="3"/>
  <c r="E178" i="3" s="1"/>
  <c r="J194" i="3"/>
  <c r="E180" i="3" s="1"/>
  <c r="J185" i="3"/>
  <c r="E171" i="3" s="1"/>
  <c r="R172" i="3"/>
  <c r="U172" i="3" s="1"/>
  <c r="R173" i="3"/>
  <c r="U173" i="3" s="1"/>
  <c r="R174" i="3"/>
  <c r="U174" i="3" s="1"/>
  <c r="R175" i="3"/>
  <c r="U175" i="3" s="1"/>
  <c r="R176" i="3"/>
  <c r="U176" i="3" s="1"/>
  <c r="R177" i="3"/>
  <c r="U177" i="3" s="1"/>
  <c r="R178" i="3"/>
  <c r="U178" i="3" s="1"/>
  <c r="R179" i="3"/>
  <c r="U179" i="3" s="1"/>
  <c r="R180" i="3"/>
  <c r="U180" i="3" s="1"/>
  <c r="R181" i="3"/>
  <c r="U181" i="3" s="1"/>
  <c r="R182" i="3"/>
  <c r="U182" i="3" s="1"/>
  <c r="R183" i="3"/>
  <c r="U183" i="3" s="1"/>
  <c r="R184" i="3"/>
  <c r="U184" i="3" s="1"/>
  <c r="R185" i="3"/>
  <c r="U185" i="3" s="1"/>
  <c r="R186" i="3"/>
  <c r="U186" i="3" s="1"/>
  <c r="R187" i="3"/>
  <c r="U187" i="3" s="1"/>
  <c r="R188" i="3"/>
  <c r="U188" i="3" s="1"/>
  <c r="R189" i="3"/>
  <c r="U189" i="3" s="1"/>
  <c r="R190" i="3"/>
  <c r="U190" i="3" s="1"/>
  <c r="R191" i="3"/>
  <c r="U191" i="3" s="1"/>
  <c r="R192" i="3"/>
  <c r="U192" i="3" s="1"/>
  <c r="R193" i="3"/>
  <c r="U193" i="3" s="1"/>
  <c r="R194" i="3"/>
  <c r="U194" i="3" s="1"/>
  <c r="R195" i="3"/>
  <c r="U195" i="3" s="1"/>
  <c r="R196" i="3"/>
  <c r="U196" i="3" s="1"/>
  <c r="R197" i="3"/>
  <c r="U197" i="3" s="1"/>
  <c r="R198" i="3"/>
  <c r="U198" i="3" s="1"/>
  <c r="R199" i="3"/>
  <c r="U199" i="3" s="1"/>
  <c r="R200" i="3"/>
  <c r="U200" i="3" s="1"/>
  <c r="R201" i="3"/>
  <c r="U201" i="3" s="1"/>
  <c r="R202" i="3"/>
  <c r="U202" i="3" s="1"/>
  <c r="R203" i="3"/>
  <c r="U203" i="3" s="1"/>
  <c r="R204" i="3"/>
  <c r="U204" i="3" s="1"/>
  <c r="R205" i="3"/>
  <c r="U205" i="3" s="1"/>
  <c r="R206" i="3"/>
  <c r="U206" i="3" s="1"/>
  <c r="R207" i="3"/>
  <c r="U207" i="3" s="1"/>
  <c r="R208" i="3"/>
  <c r="U208" i="3" s="1"/>
  <c r="R209" i="3"/>
  <c r="U209" i="3" s="1"/>
  <c r="R210" i="3"/>
  <c r="U210" i="3" s="1"/>
  <c r="R211" i="3"/>
  <c r="U211" i="3" s="1"/>
  <c r="R212" i="3"/>
  <c r="U212" i="3" s="1"/>
  <c r="R213" i="3"/>
  <c r="U213" i="3" s="1"/>
  <c r="R214" i="3"/>
  <c r="U214" i="3" s="1"/>
  <c r="R215" i="3"/>
  <c r="U215" i="3" s="1"/>
  <c r="R216" i="3"/>
  <c r="U216" i="3" s="1"/>
  <c r="R217" i="3"/>
  <c r="U217" i="3" s="1"/>
  <c r="R218" i="3"/>
  <c r="U218" i="3" s="1"/>
  <c r="R219" i="3"/>
  <c r="U219" i="3" s="1"/>
  <c r="R220" i="3"/>
  <c r="U220" i="3" s="1"/>
  <c r="R221" i="3"/>
  <c r="U221" i="3" s="1"/>
  <c r="R222" i="3"/>
  <c r="U222" i="3" s="1"/>
  <c r="R171" i="3"/>
  <c r="U171" i="3" s="1"/>
  <c r="L172" i="3"/>
  <c r="L173" i="3" l="1"/>
  <c r="L174" i="3" l="1"/>
  <c r="L175" i="3" l="1"/>
  <c r="L176" i="3" l="1"/>
  <c r="L177" i="3" l="1"/>
  <c r="L178" i="3" l="1"/>
  <c r="L179" i="3" l="1"/>
  <c r="L180" i="3" l="1"/>
  <c r="L181" i="3" l="1"/>
  <c r="L182" i="3" l="1"/>
  <c r="L183" i="3" l="1"/>
  <c r="L184" i="3" l="1"/>
  <c r="L185" i="3" l="1"/>
  <c r="L186" i="3" l="1"/>
  <c r="L187" i="3" l="1"/>
  <c r="L188" i="3" l="1"/>
  <c r="L189" i="3" l="1"/>
  <c r="L190" i="3" l="1"/>
  <c r="L191" i="3" l="1"/>
  <c r="L192" i="3" l="1"/>
  <c r="L193" i="3" l="1"/>
  <c r="L194" i="3" l="1"/>
  <c r="L195" i="3" l="1"/>
  <c r="L196" i="3" l="1"/>
  <c r="L197" i="3" l="1"/>
  <c r="L198" i="3" l="1"/>
  <c r="L199" i="3" l="1"/>
  <c r="J175" i="3"/>
  <c r="J176" i="3" s="1"/>
  <c r="F173" i="3" l="1"/>
  <c r="F175" i="3"/>
  <c r="F179" i="3"/>
  <c r="F181" i="3"/>
  <c r="F171" i="3"/>
  <c r="G171" i="3" s="1"/>
  <c r="F172" i="3"/>
  <c r="G172" i="3" s="1"/>
  <c r="F174" i="3"/>
  <c r="G174" i="3" s="1"/>
  <c r="F176" i="3"/>
  <c r="G176" i="3" s="1"/>
  <c r="F178" i="3"/>
  <c r="G178" i="3" s="1"/>
  <c r="F180" i="3"/>
  <c r="G180" i="3" s="1"/>
  <c r="F182" i="3"/>
  <c r="G182" i="3" s="1"/>
  <c r="F177" i="3"/>
  <c r="G177" i="3" s="1"/>
  <c r="M171" i="3"/>
  <c r="M172" i="3"/>
  <c r="V172" i="3" s="1"/>
  <c r="M173" i="3"/>
  <c r="V173" i="3" s="1"/>
  <c r="M174" i="3"/>
  <c r="V174" i="3" s="1"/>
  <c r="M175" i="3"/>
  <c r="V175" i="3" s="1"/>
  <c r="M176" i="3"/>
  <c r="V176" i="3" s="1"/>
  <c r="M177" i="3"/>
  <c r="V177" i="3" s="1"/>
  <c r="M178" i="3"/>
  <c r="V178" i="3" s="1"/>
  <c r="M179" i="3"/>
  <c r="V179" i="3" s="1"/>
  <c r="M180" i="3"/>
  <c r="V180" i="3" s="1"/>
  <c r="M181" i="3"/>
  <c r="V181" i="3" s="1"/>
  <c r="M182" i="3"/>
  <c r="V182" i="3" s="1"/>
  <c r="M183" i="3"/>
  <c r="V183" i="3" s="1"/>
  <c r="M184" i="3"/>
  <c r="V184" i="3" s="1"/>
  <c r="M185" i="3"/>
  <c r="V185" i="3" s="1"/>
  <c r="M186" i="3"/>
  <c r="V186" i="3" s="1"/>
  <c r="M187" i="3"/>
  <c r="V187" i="3" s="1"/>
  <c r="M188" i="3"/>
  <c r="V188" i="3" s="1"/>
  <c r="M189" i="3"/>
  <c r="V189" i="3" s="1"/>
  <c r="M190" i="3"/>
  <c r="V190" i="3" s="1"/>
  <c r="M191" i="3"/>
  <c r="V191" i="3" s="1"/>
  <c r="M192" i="3"/>
  <c r="V192" i="3" s="1"/>
  <c r="M193" i="3"/>
  <c r="V193" i="3" s="1"/>
  <c r="M194" i="3"/>
  <c r="V194" i="3" s="1"/>
  <c r="M195" i="3"/>
  <c r="V195" i="3" s="1"/>
  <c r="M196" i="3"/>
  <c r="V196" i="3" s="1"/>
  <c r="M197" i="3"/>
  <c r="V197" i="3" s="1"/>
  <c r="M198" i="3"/>
  <c r="V198" i="3" s="1"/>
  <c r="L200" i="3"/>
  <c r="M199" i="3"/>
  <c r="V199" i="3" s="1"/>
  <c r="V171" i="3" l="1"/>
  <c r="G181" i="3"/>
  <c r="G175" i="3"/>
  <c r="G179" i="3"/>
  <c r="G173" i="3"/>
  <c r="L201" i="3"/>
  <c r="M200" i="3"/>
  <c r="V200" i="3" s="1"/>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7" i="3"/>
  <c r="L135" i="3" l="1"/>
  <c r="L133" i="3"/>
  <c r="L131" i="3"/>
  <c r="L129" i="3"/>
  <c r="L127" i="3"/>
  <c r="L125" i="3"/>
  <c r="L123" i="3"/>
  <c r="L121" i="3"/>
  <c r="L119" i="3"/>
  <c r="L117" i="3"/>
  <c r="L115" i="3"/>
  <c r="L113" i="3"/>
  <c r="L111" i="3"/>
  <c r="L109" i="3"/>
  <c r="L107" i="3"/>
  <c r="L105" i="3"/>
  <c r="L103" i="3"/>
  <c r="L101" i="3"/>
  <c r="L99" i="3"/>
  <c r="L97" i="3"/>
  <c r="L95" i="3"/>
  <c r="L93" i="3"/>
  <c r="L91" i="3"/>
  <c r="L89" i="3"/>
  <c r="L87" i="3"/>
  <c r="L85" i="3"/>
  <c r="L83" i="3"/>
  <c r="L81" i="3"/>
  <c r="L79" i="3"/>
  <c r="L77" i="3"/>
  <c r="L75" i="3"/>
  <c r="L73" i="3"/>
  <c r="L71" i="3"/>
  <c r="L69" i="3"/>
  <c r="L67" i="3"/>
  <c r="L65" i="3"/>
  <c r="L63" i="3"/>
  <c r="T63" i="3" s="1"/>
  <c r="L61" i="3"/>
  <c r="L59" i="3"/>
  <c r="L57" i="3"/>
  <c r="L55" i="3"/>
  <c r="T55" i="3" s="1"/>
  <c r="L53" i="3"/>
  <c r="L51" i="3"/>
  <c r="T51" i="3" s="1"/>
  <c r="L49" i="3"/>
  <c r="L47" i="3"/>
  <c r="T47" i="3" s="1"/>
  <c r="L45" i="3"/>
  <c r="L43" i="3"/>
  <c r="T43" i="3" s="1"/>
  <c r="L41" i="3"/>
  <c r="L39" i="3"/>
  <c r="T39" i="3" s="1"/>
  <c r="L37" i="3"/>
  <c r="L134" i="3"/>
  <c r="T134" i="3" s="1"/>
  <c r="L132" i="3"/>
  <c r="L130" i="3"/>
  <c r="T130" i="3" s="1"/>
  <c r="L128" i="3"/>
  <c r="L126" i="3"/>
  <c r="T126" i="3" s="1"/>
  <c r="L124" i="3"/>
  <c r="L122" i="3"/>
  <c r="T122" i="3" s="1"/>
  <c r="L120" i="3"/>
  <c r="T120" i="3" s="1"/>
  <c r="L118" i="3"/>
  <c r="T118" i="3" s="1"/>
  <c r="L116" i="3"/>
  <c r="T116" i="3" s="1"/>
  <c r="L114" i="3"/>
  <c r="T114" i="3" s="1"/>
  <c r="L112" i="3"/>
  <c r="T112" i="3" s="1"/>
  <c r="L110" i="3"/>
  <c r="T110" i="3" s="1"/>
  <c r="L108" i="3"/>
  <c r="T108" i="3" s="1"/>
  <c r="L106" i="3"/>
  <c r="T106" i="3" s="1"/>
  <c r="L104" i="3"/>
  <c r="T104" i="3" s="1"/>
  <c r="L102" i="3"/>
  <c r="T102" i="3" s="1"/>
  <c r="L100" i="3"/>
  <c r="T100" i="3" s="1"/>
  <c r="L98" i="3"/>
  <c r="T98" i="3" s="1"/>
  <c r="L96" i="3"/>
  <c r="T96" i="3" s="1"/>
  <c r="L94" i="3"/>
  <c r="T94" i="3" s="1"/>
  <c r="L92" i="3"/>
  <c r="T92" i="3" s="1"/>
  <c r="L90" i="3"/>
  <c r="T90" i="3" s="1"/>
  <c r="L88" i="3"/>
  <c r="T88" i="3" s="1"/>
  <c r="L86" i="3"/>
  <c r="T86" i="3" s="1"/>
  <c r="L84" i="3"/>
  <c r="T84" i="3" s="1"/>
  <c r="L82" i="3"/>
  <c r="T82" i="3" s="1"/>
  <c r="L80" i="3"/>
  <c r="T80" i="3" s="1"/>
  <c r="L78" i="3"/>
  <c r="T78" i="3" s="1"/>
  <c r="L76" i="3"/>
  <c r="T76" i="3" s="1"/>
  <c r="L74" i="3"/>
  <c r="T74" i="3" s="1"/>
  <c r="L72" i="3"/>
  <c r="T72" i="3" s="1"/>
  <c r="L70" i="3"/>
  <c r="T70" i="3" s="1"/>
  <c r="L68" i="3"/>
  <c r="L66" i="3"/>
  <c r="L62" i="3"/>
  <c r="L58" i="3"/>
  <c r="L54" i="3"/>
  <c r="L50" i="3"/>
  <c r="L46" i="3"/>
  <c r="L42" i="3"/>
  <c r="L38" i="3"/>
  <c r="L64" i="3"/>
  <c r="L60" i="3"/>
  <c r="L56" i="3"/>
  <c r="L52" i="3"/>
  <c r="L48" i="3"/>
  <c r="L44" i="3"/>
  <c r="L40" i="3"/>
  <c r="L36" i="3"/>
  <c r="L202" i="3"/>
  <c r="M201" i="3"/>
  <c r="V201" i="3" s="1"/>
  <c r="K36" i="3"/>
  <c r="T40" i="3" l="1"/>
  <c r="T56" i="3"/>
  <c r="U56" i="3"/>
  <c r="V56" i="3" s="1"/>
  <c r="T44" i="3"/>
  <c r="T52" i="3"/>
  <c r="U52" i="3" s="1"/>
  <c r="V52" i="3" s="1"/>
  <c r="T60" i="3"/>
  <c r="U60" i="3" s="1"/>
  <c r="T38" i="3"/>
  <c r="T46" i="3"/>
  <c r="T54" i="3"/>
  <c r="U54" i="3" s="1"/>
  <c r="V54" i="3" s="1"/>
  <c r="T62" i="3"/>
  <c r="U62" i="3" s="1"/>
  <c r="T68" i="3"/>
  <c r="U68" i="3" s="1"/>
  <c r="V68" i="3" s="1"/>
  <c r="U72" i="3"/>
  <c r="R72" i="3" s="1"/>
  <c r="S72" i="3" s="1"/>
  <c r="U76" i="3"/>
  <c r="R76" i="3" s="1"/>
  <c r="S76" i="3" s="1"/>
  <c r="U80" i="3"/>
  <c r="R80" i="3" s="1"/>
  <c r="S80" i="3" s="1"/>
  <c r="U84" i="3"/>
  <c r="R84" i="3" s="1"/>
  <c r="S84" i="3" s="1"/>
  <c r="U88" i="3"/>
  <c r="R88" i="3" s="1"/>
  <c r="S88" i="3" s="1"/>
  <c r="U92" i="3"/>
  <c r="R92" i="3" s="1"/>
  <c r="S92" i="3" s="1"/>
  <c r="U96" i="3"/>
  <c r="R96" i="3" s="1"/>
  <c r="S96" i="3" s="1"/>
  <c r="U100" i="3"/>
  <c r="R100" i="3" s="1"/>
  <c r="S100" i="3" s="1"/>
  <c r="U104" i="3"/>
  <c r="R104" i="3" s="1"/>
  <c r="S104" i="3" s="1"/>
  <c r="U108" i="3"/>
  <c r="R108" i="3" s="1"/>
  <c r="S108" i="3" s="1"/>
  <c r="U112" i="3"/>
  <c r="R112" i="3" s="1"/>
  <c r="S112" i="3" s="1"/>
  <c r="U116" i="3"/>
  <c r="R116" i="3" s="1"/>
  <c r="S116" i="3" s="1"/>
  <c r="U120" i="3"/>
  <c r="R120" i="3" s="1"/>
  <c r="S120" i="3" s="1"/>
  <c r="T124" i="3"/>
  <c r="T128" i="3"/>
  <c r="T132" i="3"/>
  <c r="T37" i="3"/>
  <c r="T41" i="3"/>
  <c r="T45" i="3"/>
  <c r="T49" i="3"/>
  <c r="U49" i="3" s="1"/>
  <c r="R49" i="3" s="1"/>
  <c r="S49" i="3" s="1"/>
  <c r="T53" i="3"/>
  <c r="U53" i="3" s="1"/>
  <c r="R53" i="3" s="1"/>
  <c r="S53" i="3" s="1"/>
  <c r="T57" i="3"/>
  <c r="U57" i="3" s="1"/>
  <c r="R57" i="3" s="1"/>
  <c r="S57" i="3" s="1"/>
  <c r="T61" i="3"/>
  <c r="U61" i="3" s="1"/>
  <c r="R61" i="3" s="1"/>
  <c r="S61" i="3" s="1"/>
  <c r="T65" i="3"/>
  <c r="U65" i="3" s="1"/>
  <c r="R65" i="3" s="1"/>
  <c r="S65" i="3" s="1"/>
  <c r="T69" i="3"/>
  <c r="U69" i="3" s="1"/>
  <c r="R69" i="3" s="1"/>
  <c r="S69" i="3" s="1"/>
  <c r="T73" i="3"/>
  <c r="U73" i="3" s="1"/>
  <c r="R73" i="3" s="1"/>
  <c r="S73" i="3" s="1"/>
  <c r="T77" i="3"/>
  <c r="U77" i="3" s="1"/>
  <c r="R77" i="3" s="1"/>
  <c r="S77" i="3" s="1"/>
  <c r="T81" i="3"/>
  <c r="U81" i="3" s="1"/>
  <c r="R81" i="3" s="1"/>
  <c r="S81" i="3" s="1"/>
  <c r="T85" i="3"/>
  <c r="T89" i="3"/>
  <c r="U89" i="3" s="1"/>
  <c r="R89" i="3" s="1"/>
  <c r="S89" i="3" s="1"/>
  <c r="T93" i="3"/>
  <c r="U93" i="3" s="1"/>
  <c r="R93" i="3" s="1"/>
  <c r="S93" i="3" s="1"/>
  <c r="T97" i="3"/>
  <c r="T101" i="3"/>
  <c r="U101" i="3" s="1"/>
  <c r="R101" i="3" s="1"/>
  <c r="S101" i="3" s="1"/>
  <c r="T105" i="3"/>
  <c r="T109" i="3"/>
  <c r="U109" i="3" s="1"/>
  <c r="R109" i="3" s="1"/>
  <c r="S109" i="3" s="1"/>
  <c r="T113" i="3"/>
  <c r="T117" i="3"/>
  <c r="U117" i="3" s="1"/>
  <c r="R117" i="3" s="1"/>
  <c r="S117" i="3" s="1"/>
  <c r="T121" i="3"/>
  <c r="T125" i="3"/>
  <c r="U125" i="3" s="1"/>
  <c r="R125" i="3" s="1"/>
  <c r="S125" i="3" s="1"/>
  <c r="T129" i="3"/>
  <c r="T133" i="3"/>
  <c r="U133" i="3" s="1"/>
  <c r="R133" i="3" s="1"/>
  <c r="S133" i="3" s="1"/>
  <c r="T48" i="3"/>
  <c r="T64" i="3"/>
  <c r="U64" i="3" s="1"/>
  <c r="V64" i="3" s="1"/>
  <c r="T42" i="3"/>
  <c r="T50" i="3"/>
  <c r="U50" i="3" s="1"/>
  <c r="V50" i="3" s="1"/>
  <c r="T58" i="3"/>
  <c r="U58" i="3" s="1"/>
  <c r="T66" i="3"/>
  <c r="U66" i="3" s="1"/>
  <c r="V66" i="3" s="1"/>
  <c r="U70" i="3"/>
  <c r="R70" i="3" s="1"/>
  <c r="S70" i="3" s="1"/>
  <c r="U74" i="3"/>
  <c r="R74" i="3" s="1"/>
  <c r="S74" i="3" s="1"/>
  <c r="U78" i="3"/>
  <c r="R78" i="3" s="1"/>
  <c r="S78" i="3" s="1"/>
  <c r="U82" i="3"/>
  <c r="R82" i="3" s="1"/>
  <c r="S82" i="3" s="1"/>
  <c r="U86" i="3"/>
  <c r="R86" i="3" s="1"/>
  <c r="S86" i="3" s="1"/>
  <c r="U90" i="3"/>
  <c r="R90" i="3" s="1"/>
  <c r="S90" i="3" s="1"/>
  <c r="U94" i="3"/>
  <c r="R94" i="3" s="1"/>
  <c r="S94" i="3" s="1"/>
  <c r="U98" i="3"/>
  <c r="R98" i="3" s="1"/>
  <c r="S98" i="3" s="1"/>
  <c r="U102" i="3"/>
  <c r="R102" i="3" s="1"/>
  <c r="S102" i="3" s="1"/>
  <c r="U106" i="3"/>
  <c r="R106" i="3" s="1"/>
  <c r="S106" i="3" s="1"/>
  <c r="U110" i="3"/>
  <c r="R110" i="3" s="1"/>
  <c r="S110" i="3" s="1"/>
  <c r="U114" i="3"/>
  <c r="R114" i="3" s="1"/>
  <c r="S114" i="3" s="1"/>
  <c r="U118" i="3"/>
  <c r="R118" i="3" s="1"/>
  <c r="S118" i="3" s="1"/>
  <c r="U122" i="3"/>
  <c r="R122" i="3" s="1"/>
  <c r="S122" i="3" s="1"/>
  <c r="U126" i="3"/>
  <c r="R126" i="3" s="1"/>
  <c r="S126" i="3" s="1"/>
  <c r="U130" i="3"/>
  <c r="R130" i="3" s="1"/>
  <c r="S130" i="3" s="1"/>
  <c r="U134" i="3"/>
  <c r="R134" i="3" s="1"/>
  <c r="S134" i="3" s="1"/>
  <c r="U51" i="3"/>
  <c r="R51" i="3" s="1"/>
  <c r="S51" i="3" s="1"/>
  <c r="U55" i="3"/>
  <c r="R55" i="3" s="1"/>
  <c r="S55" i="3" s="1"/>
  <c r="T59" i="3"/>
  <c r="U63" i="3"/>
  <c r="R63" i="3" s="1"/>
  <c r="S63" i="3" s="1"/>
  <c r="T67" i="3"/>
  <c r="U67" i="3" s="1"/>
  <c r="R67" i="3" s="1"/>
  <c r="S67" i="3" s="1"/>
  <c r="T71" i="3"/>
  <c r="U71" i="3" s="1"/>
  <c r="R71" i="3" s="1"/>
  <c r="S71" i="3" s="1"/>
  <c r="T75" i="3"/>
  <c r="U75" i="3" s="1"/>
  <c r="R75" i="3" s="1"/>
  <c r="S75" i="3" s="1"/>
  <c r="T79" i="3"/>
  <c r="T83" i="3"/>
  <c r="U83" i="3" s="1"/>
  <c r="R83" i="3" s="1"/>
  <c r="S83" i="3" s="1"/>
  <c r="T87" i="3"/>
  <c r="T91" i="3"/>
  <c r="U91" i="3" s="1"/>
  <c r="R91" i="3" s="1"/>
  <c r="S91" i="3" s="1"/>
  <c r="T95" i="3"/>
  <c r="T99" i="3"/>
  <c r="U99" i="3" s="1"/>
  <c r="R99" i="3" s="1"/>
  <c r="S99" i="3" s="1"/>
  <c r="T103" i="3"/>
  <c r="T107" i="3"/>
  <c r="U107" i="3" s="1"/>
  <c r="R107" i="3" s="1"/>
  <c r="S107" i="3" s="1"/>
  <c r="T111" i="3"/>
  <c r="T115" i="3"/>
  <c r="U115" i="3" s="1"/>
  <c r="R115" i="3" s="1"/>
  <c r="S115" i="3" s="1"/>
  <c r="T119" i="3"/>
  <c r="T123" i="3"/>
  <c r="U123" i="3" s="1"/>
  <c r="R123" i="3" s="1"/>
  <c r="S123" i="3" s="1"/>
  <c r="T127" i="3"/>
  <c r="T131" i="3"/>
  <c r="U131" i="3" s="1"/>
  <c r="R131" i="3" s="1"/>
  <c r="S131" i="3" s="1"/>
  <c r="T135" i="3"/>
  <c r="L203" i="3"/>
  <c r="M202" i="3"/>
  <c r="V202" i="3" s="1"/>
  <c r="K38" i="3"/>
  <c r="V58" i="3" l="1"/>
  <c r="R58" i="3"/>
  <c r="S58" i="3" s="1"/>
  <c r="V62" i="3"/>
  <c r="R62" i="3"/>
  <c r="S62" i="3" s="1"/>
  <c r="V60" i="3"/>
  <c r="R60" i="3"/>
  <c r="S60" i="3" s="1"/>
  <c r="U135" i="3"/>
  <c r="R135" i="3" s="1"/>
  <c r="S135" i="3" s="1"/>
  <c r="U127" i="3"/>
  <c r="R127" i="3" s="1"/>
  <c r="S127" i="3" s="1"/>
  <c r="U119" i="3"/>
  <c r="R119" i="3" s="1"/>
  <c r="S119" i="3" s="1"/>
  <c r="U111" i="3"/>
  <c r="R111" i="3" s="1"/>
  <c r="S111" i="3" s="1"/>
  <c r="U103" i="3"/>
  <c r="R103" i="3" s="1"/>
  <c r="S103" i="3" s="1"/>
  <c r="U95" i="3"/>
  <c r="R95" i="3" s="1"/>
  <c r="S95" i="3" s="1"/>
  <c r="U87" i="3"/>
  <c r="R87" i="3" s="1"/>
  <c r="S87" i="3" s="1"/>
  <c r="U79" i="3"/>
  <c r="R79" i="3" s="1"/>
  <c r="S79" i="3" s="1"/>
  <c r="V63" i="3"/>
  <c r="V55" i="3"/>
  <c r="V51" i="3"/>
  <c r="V134" i="3"/>
  <c r="V130" i="3"/>
  <c r="V126" i="3"/>
  <c r="V122" i="3"/>
  <c r="V118" i="3"/>
  <c r="V114" i="3"/>
  <c r="V110" i="3"/>
  <c r="V106" i="3"/>
  <c r="V102" i="3"/>
  <c r="V98" i="3"/>
  <c r="V94" i="3"/>
  <c r="V90" i="3"/>
  <c r="V86" i="3"/>
  <c r="V82" i="3"/>
  <c r="V78" i="3"/>
  <c r="V74" i="3"/>
  <c r="V70" i="3"/>
  <c r="R66" i="3"/>
  <c r="S66" i="3" s="1"/>
  <c r="R50" i="3"/>
  <c r="S50" i="3" s="1"/>
  <c r="R64" i="3"/>
  <c r="S64" i="3" s="1"/>
  <c r="U129" i="3"/>
  <c r="R129" i="3" s="1"/>
  <c r="S129" i="3" s="1"/>
  <c r="U121" i="3"/>
  <c r="R121" i="3" s="1"/>
  <c r="S121" i="3" s="1"/>
  <c r="U113" i="3"/>
  <c r="R113" i="3" s="1"/>
  <c r="S113" i="3" s="1"/>
  <c r="U105" i="3"/>
  <c r="R105" i="3" s="1"/>
  <c r="S105" i="3" s="1"/>
  <c r="U97" i="3"/>
  <c r="R97" i="3" s="1"/>
  <c r="S97" i="3" s="1"/>
  <c r="U85" i="3"/>
  <c r="R85" i="3" s="1"/>
  <c r="S85" i="3" s="1"/>
  <c r="V120" i="3"/>
  <c r="V116" i="3"/>
  <c r="V112" i="3"/>
  <c r="V108" i="3"/>
  <c r="V104" i="3"/>
  <c r="V100" i="3"/>
  <c r="V96" i="3"/>
  <c r="V92" i="3"/>
  <c r="V88" i="3"/>
  <c r="V84" i="3"/>
  <c r="V80" i="3"/>
  <c r="V76" i="3"/>
  <c r="V72" i="3"/>
  <c r="R68" i="3"/>
  <c r="S68" i="3" s="1"/>
  <c r="R54" i="3"/>
  <c r="S54" i="3" s="1"/>
  <c r="R52" i="3"/>
  <c r="S52" i="3" s="1"/>
  <c r="R56" i="3"/>
  <c r="S56" i="3" s="1"/>
  <c r="V131" i="3"/>
  <c r="V123" i="3"/>
  <c r="V115" i="3"/>
  <c r="V107" i="3"/>
  <c r="V99" i="3"/>
  <c r="V91" i="3"/>
  <c r="V83" i="3"/>
  <c r="V75" i="3"/>
  <c r="V71" i="3"/>
  <c r="V67" i="3"/>
  <c r="U59" i="3"/>
  <c r="R59" i="3" s="1"/>
  <c r="S59" i="3" s="1"/>
  <c r="V133" i="3"/>
  <c r="V125" i="3"/>
  <c r="V117" i="3"/>
  <c r="V109" i="3"/>
  <c r="V101" i="3"/>
  <c r="V93" i="3"/>
  <c r="V89" i="3"/>
  <c r="V81" i="3"/>
  <c r="V77" i="3"/>
  <c r="V73" i="3"/>
  <c r="V69" i="3"/>
  <c r="V65" i="3"/>
  <c r="V61" i="3"/>
  <c r="V57" i="3"/>
  <c r="V53" i="3"/>
  <c r="V49" i="3"/>
  <c r="U132" i="3"/>
  <c r="R132" i="3" s="1"/>
  <c r="S132" i="3" s="1"/>
  <c r="U128" i="3"/>
  <c r="R128" i="3" s="1"/>
  <c r="S128" i="3" s="1"/>
  <c r="U124" i="3"/>
  <c r="V124" i="3" s="1"/>
  <c r="L204" i="3"/>
  <c r="M203" i="3"/>
  <c r="V203" i="3" s="1"/>
  <c r="V59" i="3" l="1"/>
  <c r="V85" i="3"/>
  <c r="V105" i="3"/>
  <c r="V121" i="3"/>
  <c r="V79" i="3"/>
  <c r="V95" i="3"/>
  <c r="V111" i="3"/>
  <c r="V127" i="3"/>
  <c r="R124" i="3"/>
  <c r="S124" i="3" s="1"/>
  <c r="V128" i="3"/>
  <c r="V132" i="3"/>
  <c r="V97" i="3"/>
  <c r="V113" i="3"/>
  <c r="V129" i="3"/>
  <c r="V87" i="3"/>
  <c r="V103" i="3"/>
  <c r="V119" i="3"/>
  <c r="V135" i="3"/>
  <c r="L205" i="3"/>
  <c r="M204" i="3"/>
  <c r="V204" i="3" s="1"/>
  <c r="U29" i="3"/>
  <c r="U43" i="3" l="1"/>
  <c r="U39" i="3"/>
  <c r="U47" i="3"/>
  <c r="U45" i="3"/>
  <c r="U46" i="3"/>
  <c r="U42" i="3"/>
  <c r="U41" i="3"/>
  <c r="U40" i="3"/>
  <c r="U37" i="3"/>
  <c r="U44" i="3"/>
  <c r="U48" i="3"/>
  <c r="U38" i="3"/>
  <c r="L206" i="3"/>
  <c r="M205" i="3"/>
  <c r="V205" i="3" s="1"/>
  <c r="V29" i="3"/>
  <c r="V38" i="3" l="1"/>
  <c r="R38" i="3"/>
  <c r="S38" i="3" s="1"/>
  <c r="R44" i="3"/>
  <c r="S44" i="3" s="1"/>
  <c r="V44" i="3"/>
  <c r="R40" i="3"/>
  <c r="S40" i="3" s="1"/>
  <c r="V40" i="3"/>
  <c r="R42" i="3"/>
  <c r="S42" i="3" s="1"/>
  <c r="V42" i="3"/>
  <c r="R45" i="3"/>
  <c r="S45" i="3" s="1"/>
  <c r="V45" i="3"/>
  <c r="R39" i="3"/>
  <c r="S39" i="3" s="1"/>
  <c r="V39" i="3"/>
  <c r="R48" i="3"/>
  <c r="S48" i="3" s="1"/>
  <c r="V48" i="3"/>
  <c r="R37" i="3"/>
  <c r="S37" i="3" s="1"/>
  <c r="V37" i="3"/>
  <c r="R41" i="3"/>
  <c r="S41" i="3" s="1"/>
  <c r="V41" i="3"/>
  <c r="R46" i="3"/>
  <c r="S46" i="3" s="1"/>
  <c r="V46" i="3"/>
  <c r="R47" i="3"/>
  <c r="S47" i="3" s="1"/>
  <c r="V47" i="3"/>
  <c r="R43" i="3"/>
  <c r="S43" i="3" s="1"/>
  <c r="V43" i="3"/>
  <c r="L207" i="3"/>
  <c r="M206" i="3"/>
  <c r="V206" i="3" s="1"/>
  <c r="H36" i="3"/>
  <c r="N36" i="3"/>
  <c r="O36" i="3" s="1"/>
  <c r="P36" i="3"/>
  <c r="S146" i="3"/>
  <c r="T36" i="3" l="1"/>
  <c r="U36" i="3" s="1"/>
  <c r="R36" i="3" s="1"/>
  <c r="L208" i="3"/>
  <c r="M207" i="3"/>
  <c r="V207" i="3" s="1"/>
  <c r="Q36" i="3"/>
  <c r="L209" i="3" l="1"/>
  <c r="M208" i="3"/>
  <c r="V208" i="3" s="1"/>
  <c r="W135" i="3"/>
  <c r="W107" i="3"/>
  <c r="W90" i="3"/>
  <c r="W96" i="3"/>
  <c r="W106" i="3"/>
  <c r="W91" i="3"/>
  <c r="W111" i="3"/>
  <c r="W97" i="3"/>
  <c r="W95" i="3"/>
  <c r="W99" i="3"/>
  <c r="W102" i="3"/>
  <c r="W105" i="3"/>
  <c r="W108" i="3"/>
  <c r="W109" i="3"/>
  <c r="W100" i="3"/>
  <c r="W112" i="3"/>
  <c r="W103" i="3"/>
  <c r="W92" i="3"/>
  <c r="W93" i="3"/>
  <c r="W98" i="3"/>
  <c r="W110" i="3"/>
  <c r="W87" i="3"/>
  <c r="W101" i="3"/>
  <c r="W104" i="3"/>
  <c r="W88" i="3"/>
  <c r="W89" i="3"/>
  <c r="W86" i="3"/>
  <c r="L210" i="3" l="1"/>
  <c r="M209" i="3"/>
  <c r="V209" i="3" s="1"/>
  <c r="W94" i="3"/>
  <c r="L211" i="3" l="1"/>
  <c r="M210" i="3"/>
  <c r="V210" i="3" s="1"/>
  <c r="V36" i="3"/>
  <c r="W36" i="3" s="1"/>
  <c r="L212" i="3" l="1"/>
  <c r="M211" i="3"/>
  <c r="V211" i="3" s="1"/>
  <c r="S36" i="3"/>
  <c r="M212" i="3" l="1"/>
  <c r="V212" i="3" s="1"/>
  <c r="L213" i="3"/>
  <c r="T139" i="3"/>
  <c r="T144" i="3"/>
  <c r="T140" i="3"/>
  <c r="T143" i="3"/>
  <c r="T138" i="3"/>
  <c r="T142" i="3"/>
  <c r="L214" i="3" l="1"/>
  <c r="M213" i="3"/>
  <c r="V213" i="3" s="1"/>
  <c r="U139" i="3"/>
  <c r="V139" i="3" s="1"/>
  <c r="T141" i="3"/>
  <c r="U138" i="3"/>
  <c r="V138" i="3" s="1"/>
  <c r="T145" i="3"/>
  <c r="U142" i="3"/>
  <c r="U140" i="3"/>
  <c r="V140" i="3" s="1"/>
  <c r="W37" i="3"/>
  <c r="U144" i="3"/>
  <c r="V144" i="3" s="1"/>
  <c r="U143" i="3"/>
  <c r="V143" i="3" s="1"/>
  <c r="L215" i="3" l="1"/>
  <c r="M214" i="3"/>
  <c r="V214" i="3" s="1"/>
  <c r="T146" i="3"/>
  <c r="U141" i="3"/>
  <c r="V141" i="3" s="1"/>
  <c r="V142" i="3"/>
  <c r="U145" i="3"/>
  <c r="R140" i="3"/>
  <c r="R138" i="3"/>
  <c r="R142" i="3"/>
  <c r="R139" i="3"/>
  <c r="R144" i="3"/>
  <c r="R143" i="3"/>
  <c r="L216" i="3" l="1"/>
  <c r="M215" i="3"/>
  <c r="V215" i="3" s="1"/>
  <c r="R141" i="3"/>
  <c r="V145" i="3"/>
  <c r="U146" i="3"/>
  <c r="V146" i="3" s="1"/>
  <c r="R145" i="3"/>
  <c r="L217" i="3" l="1"/>
  <c r="M216" i="3"/>
  <c r="V216" i="3" s="1"/>
  <c r="R146" i="3"/>
  <c r="L218" i="3" l="1"/>
  <c r="M217" i="3"/>
  <c r="V217" i="3" s="1"/>
  <c r="L219" i="3" l="1"/>
  <c r="M218" i="3"/>
  <c r="V218" i="3" s="1"/>
  <c r="M219" i="3" l="1"/>
  <c r="V219" i="3" s="1"/>
  <c r="L220" i="3"/>
  <c r="L221" i="3" l="1"/>
  <c r="M220" i="3"/>
  <c r="V220" i="3" s="1"/>
  <c r="L222" i="3" l="1"/>
  <c r="M222" i="3" s="1"/>
  <c r="V222" i="3" s="1"/>
  <c r="M221" i="3"/>
  <c r="V221" i="3" s="1"/>
</calcChain>
</file>

<file path=xl/comments1.xml><?xml version="1.0" encoding="utf-8"?>
<comments xmlns="http://schemas.openxmlformats.org/spreadsheetml/2006/main">
  <authors>
    <author>Justin</author>
  </authors>
  <commentList>
    <comment ref="T170" authorId="0">
      <text>
        <r>
          <rPr>
            <b/>
            <sz val="9"/>
            <color indexed="81"/>
            <rFont val="Tahoma"/>
            <family val="2"/>
          </rPr>
          <t>365 days to 10 vacation days. 90 days (in 3 months) to x vacation days</t>
        </r>
      </text>
    </comment>
  </commentList>
</comments>
</file>

<file path=xl/sharedStrings.xml><?xml version="1.0" encoding="utf-8"?>
<sst xmlns="http://schemas.openxmlformats.org/spreadsheetml/2006/main" count="242" uniqueCount="217">
  <si>
    <t>Email Address:</t>
  </si>
  <si>
    <t>Hourly Wage</t>
  </si>
  <si>
    <t>Position Description</t>
  </si>
  <si>
    <t>Name:</t>
  </si>
  <si>
    <t>Phone Number:</t>
  </si>
  <si>
    <t>Eligibility Status</t>
  </si>
  <si>
    <t>Title:</t>
  </si>
  <si>
    <t>Date:</t>
  </si>
  <si>
    <t>CONTACT INFORMATION</t>
  </si>
  <si>
    <t>CERTIFICATION</t>
  </si>
  <si>
    <t>Supervisor</t>
  </si>
  <si>
    <t>RECE</t>
  </si>
  <si>
    <t>Non-RECE</t>
  </si>
  <si>
    <t>o   Registered Early Childhood Educators;</t>
  </si>
  <si>
    <t xml:space="preserve">o   Program Staff; </t>
  </si>
  <si>
    <t>STEP 1:  DETERMINE ELIGIBILITY</t>
  </si>
  <si>
    <t>% of Time in Eligible Position</t>
  </si>
  <si>
    <t>Enter the following information for the eligible positions in the licensed child care centre:</t>
  </si>
  <si>
    <t>These positions include permanent, full-time, part-time, contract and supply positions.</t>
  </si>
  <si>
    <t>Category</t>
  </si>
  <si>
    <t>Child Ratio</t>
  </si>
  <si>
    <t>Full</t>
  </si>
  <si>
    <t>Partial</t>
  </si>
  <si>
    <t>None</t>
  </si>
  <si>
    <t>APPROVAL</t>
  </si>
  <si>
    <t>GRAND TOTAL</t>
  </si>
  <si>
    <t># of FTE</t>
  </si>
  <si>
    <t>Salary</t>
  </si>
  <si>
    <t>Benefit</t>
  </si>
  <si>
    <t>SUB-TOTAL</t>
  </si>
  <si>
    <t>Eligibility Rate per Hour ($)</t>
  </si>
  <si>
    <t>Mar</t>
  </si>
  <si>
    <t>Jan</t>
  </si>
  <si>
    <t>Annualization Table</t>
  </si>
  <si>
    <t>Feb</t>
  </si>
  <si>
    <t>Apr</t>
  </si>
  <si>
    <t>May</t>
  </si>
  <si>
    <t>Jun</t>
  </si>
  <si>
    <t>Jul</t>
  </si>
  <si>
    <t>Aug</t>
  </si>
  <si>
    <t>Sep</t>
  </si>
  <si>
    <t>Oct</t>
  </si>
  <si>
    <t>Total</t>
  </si>
  <si>
    <t>Licence Number</t>
  </si>
  <si>
    <t>Name of Signing Authority:</t>
  </si>
  <si>
    <t xml:space="preserve"> Fully Eligible Positions</t>
  </si>
  <si>
    <t>Partially Eligible Positions</t>
  </si>
  <si>
    <t>• Eligibility status = partial or full, depending on hourly rate</t>
  </si>
  <si>
    <t>• Eligibility rate = up to $1.00</t>
  </si>
  <si>
    <t>Application for Provincial Wage Enhancement Funding - Child Care Centres &amp; Home Visitors (2015)</t>
  </si>
  <si>
    <t>Child Care Centre / Agency Name:</t>
  </si>
  <si>
    <t>Centre / Agency Mailing Address:</t>
  </si>
  <si>
    <t>CHILD CARE CENTRE / AGENCY INFORMATION</t>
  </si>
  <si>
    <t>CHILD CARE CENTRE / AGENCY OPERATING INFORMATION</t>
  </si>
  <si>
    <t>The child care centre / agency is approved for the following:</t>
  </si>
  <si>
    <t>Provincial Wage Enhancement Application Instructions - Child Care Centre &amp; Home Visitors (2015)</t>
  </si>
  <si>
    <t>STEP 3: CHILD CARE CENTRE / AGENCY OPERATING INFORMATION</t>
  </si>
  <si>
    <t>TOTAL</t>
  </si>
  <si>
    <t>SUMMARY</t>
  </si>
  <si>
    <t>Vacation Days</t>
  </si>
  <si>
    <t>Stat Days</t>
  </si>
  <si>
    <t>As a signing authority for this organization, I certify that the information included in this application is accurate and represents the positions that can be counted toward adult to child ratios</t>
  </si>
  <si>
    <r>
      <t>•  The position can be counted toward adult to child ratios</t>
    </r>
    <r>
      <rPr>
        <b/>
        <sz val="12"/>
        <color theme="1"/>
        <rFont val="Arial"/>
        <family val="2"/>
      </rPr>
      <t xml:space="preserve"> </t>
    </r>
    <r>
      <rPr>
        <sz val="12"/>
        <color theme="1"/>
        <rFont val="Arial"/>
        <family val="2"/>
      </rPr>
      <t xml:space="preserve">under the </t>
    </r>
    <r>
      <rPr>
        <i/>
        <sz val="12"/>
        <color theme="1"/>
        <rFont val="Arial"/>
        <family val="2"/>
      </rPr>
      <t>Day Nurseries Act</t>
    </r>
    <r>
      <rPr>
        <sz val="12"/>
        <color theme="1"/>
        <rFont val="Arial"/>
        <family val="2"/>
      </rPr>
      <t xml:space="preserve"> (DNA) this includes:</t>
    </r>
  </si>
  <si>
    <t xml:space="preserve">The purpose of these instructions is to support operators in completing their wage enhancement application. If you have </t>
  </si>
  <si>
    <t xml:space="preserve">In order to successfully complete your wage enhancement application you must determine which of the positions in your </t>
  </si>
  <si>
    <t xml:space="preserve">licensed child care centre / agency are eligible for the enhancement.  </t>
  </si>
  <si>
    <r>
      <t xml:space="preserve">Licensed child care centre positions are eligible for a </t>
    </r>
    <r>
      <rPr>
        <b/>
        <sz val="12"/>
        <color theme="1"/>
        <rFont val="Arial"/>
        <family val="2"/>
      </rPr>
      <t xml:space="preserve">full </t>
    </r>
    <r>
      <rPr>
        <sz val="12"/>
        <color theme="1"/>
        <rFont val="Arial"/>
        <family val="2"/>
      </rPr>
      <t xml:space="preserve">wage enhancement of $1 per hour plus 17.5% for statutory </t>
    </r>
  </si>
  <si>
    <t>benefits if:</t>
  </si>
  <si>
    <t xml:space="preserve">o   Other staff positions that are required to spend a minimum of 25% of the day in a position that can be counted </t>
  </si>
  <si>
    <t>ratio (this can include cooks, etc.).</t>
  </si>
  <si>
    <r>
      <t xml:space="preserve">Licensed child care centre / agency positions are eligible for a </t>
    </r>
    <r>
      <rPr>
        <b/>
        <sz val="12"/>
        <color theme="1"/>
        <rFont val="Arial"/>
        <family val="2"/>
      </rPr>
      <t xml:space="preserve">partial </t>
    </r>
    <r>
      <rPr>
        <sz val="12"/>
        <color theme="1"/>
        <rFont val="Arial"/>
        <family val="2"/>
      </rPr>
      <t xml:space="preserve">wage enhancement of less than $1 per hour plus </t>
    </r>
  </si>
  <si>
    <r>
      <rPr>
        <b/>
        <sz val="12"/>
        <color theme="1"/>
        <rFont val="Arial"/>
        <family val="2"/>
      </rPr>
      <t>hour inclusive</t>
    </r>
    <r>
      <rPr>
        <sz val="12"/>
        <color theme="1"/>
        <rFont val="Arial"/>
        <family val="2"/>
      </rPr>
      <t>.</t>
    </r>
  </si>
  <si>
    <t xml:space="preserve">Now that you have determined which of the positions in your licensed child care centre / agency qualify for the wage </t>
  </si>
  <si>
    <t>enhancement you can begin completing the form.</t>
  </si>
  <si>
    <t>Victoria Day, Canada Day, Labour Day, Thanks Giving, Christmas and Boxing Day.</t>
  </si>
  <si>
    <t>1)  CPP (Canada Pension Plan), funded at 4.95% for employer contribution</t>
  </si>
  <si>
    <t>2)  EI (Employment Insurance), funded at 2.63% for employer contribution, which is 1.4 times the employee contribution</t>
  </si>
  <si>
    <t>3)  WSIB (Workers Safety &amp; Insurance Board), funded at 1.10%.  WSIB is optional for certain employers.</t>
  </si>
  <si>
    <t>5)  Vacation Pay, funded at 4% of gross pay per the Employment Standards Act.</t>
  </si>
  <si>
    <t>6)  Public Holiday Pay, funded at 3.59%, representing the following 9 days:  New Year's Day, Family Day, Good Friday,</t>
  </si>
  <si>
    <t>From the drop-down listing, please select from the eligible staff categories of RECE, Non-RECE, or Supervisor</t>
  </si>
  <si>
    <t xml:space="preserve">Hourly Wage </t>
  </si>
  <si>
    <t>salary, take the annual salary and divide it by the standard hours of work per year.</t>
  </si>
  <si>
    <t># of Hours Worked</t>
  </si>
  <si>
    <t xml:space="preserve">If the individual works in an eligible position all the time, please enter 100%. If an individual works as a cook for 70% of </t>
  </si>
  <si>
    <t>child ratio.</t>
  </si>
  <si>
    <r>
      <t xml:space="preserve">Please note that the individual must work </t>
    </r>
    <r>
      <rPr>
        <b/>
        <u/>
        <sz val="12"/>
        <color theme="1"/>
        <rFont val="Arial"/>
        <family val="2"/>
      </rPr>
      <t>at least 25% of the day</t>
    </r>
    <r>
      <rPr>
        <sz val="12"/>
        <color theme="1"/>
        <rFont val="Arial"/>
        <family val="2"/>
      </rPr>
      <t xml:space="preserve"> in a position that can be counted toward adult to </t>
    </r>
  </si>
  <si>
    <t>EMPLOYEE / POSITION INFORMATION</t>
  </si>
  <si>
    <t>If an individual works in a "combined" position, select the category that represents the largest portion of their time.  For</t>
  </si>
  <si>
    <t>• Total compensation = maximum wage enhancement entitlement which is the sum of the salary and benefit component</t>
  </si>
  <si>
    <t xml:space="preserve">Please note that definitions/explanations have been included for certain fields to help you complete this form.  You can </t>
  </si>
  <si>
    <t xml:space="preserve">checking the box and completing your signing authority's information. </t>
  </si>
  <si>
    <t xml:space="preserve">Please complete the certification section stating that the information you have included in the application is accurate by </t>
  </si>
  <si>
    <t>enhancement funding to the centre / agency.</t>
  </si>
  <si>
    <t>of the form completed.</t>
  </si>
  <si>
    <t>• The position is one of the 4 categories listed under the full wage enhancement eligibility above; and</t>
  </si>
  <si>
    <t>Centre ABC.</t>
  </si>
  <si>
    <t>that works 50% of the time in an eligible position.</t>
  </si>
  <si>
    <t>well as a contact person who is able to answer questions in regards to the application form being submitted.</t>
  </si>
  <si>
    <t xml:space="preserve">Open the wage enhancement application form in excel and complete the centre / agency information shown below as </t>
  </si>
  <si>
    <t xml:space="preserve">example, where an individual works part-time as an RECE 60% of the time, and Supervisor 40% of the time, select </t>
  </si>
  <si>
    <t>CPP (4.95%)</t>
  </si>
  <si>
    <t>EI (2.63%)</t>
  </si>
  <si>
    <t>WSIB (1.10%, where applicable)</t>
  </si>
  <si>
    <t>EHT (up to 1.95%)</t>
  </si>
  <si>
    <t>Vacation Pay (4.00%)</t>
  </si>
  <si>
    <t>Public Holiday Pay (3.59%)</t>
  </si>
  <si>
    <t xml:space="preserve">o   Supervisors (as approved by the Director in accordance with DNA requirement); and </t>
  </si>
  <si>
    <t>STEP 2:  ENTER CENTRE / AGENCY INFORMATION</t>
  </si>
  <si>
    <t>STEP 4:  MANADATORY BENEFITS</t>
  </si>
  <si>
    <t>STEP 5:  EMPLOYEE INFORMATION</t>
  </si>
  <si>
    <t>STEP 6: REVIEW OF APPLICATION FORM</t>
  </si>
  <si>
    <t>STEP 7: CERTIFICATION</t>
  </si>
  <si>
    <t>17.5% for mandatory benefits.  There are six benefit categories as noted below:</t>
  </si>
  <si>
    <t xml:space="preserve">the top end of the EHT scale and has a higher public holiday pay rate.  As the total is equal to 17.51%, this centre would </t>
  </si>
  <si>
    <t>and benefits pending approval.</t>
  </si>
  <si>
    <t xml:space="preserve">a summary of the centre’s / agency's eligible positions and the total funding you are applying for in regards to salaries </t>
  </si>
  <si>
    <t xml:space="preserve">applicable percentage for your centre/agency to a maximum of 17.5% </t>
  </si>
  <si>
    <t>Nov</t>
  </si>
  <si>
    <t>Dec</t>
  </si>
  <si>
    <t># of Hours Worked
 (Jan01 - Dec31, 2014)</t>
  </si>
  <si>
    <t>Position Category</t>
  </si>
  <si>
    <r>
      <t xml:space="preserve">expanded </t>
    </r>
    <r>
      <rPr>
        <b/>
        <sz val="10"/>
        <color rgb="FFFF0000"/>
        <rFont val="Arial"/>
        <family val="2"/>
      </rPr>
      <t>(this will be hidden - it combines hours worked with wage expansion)</t>
    </r>
  </si>
  <si>
    <t>base</t>
  </si>
  <si>
    <t>Benefit Rate (max of 17.5%)</t>
  </si>
  <si>
    <t>MANDATORY BENEFITS (FUNDED TO A MAXIMUM OF 17.5%)</t>
  </si>
  <si>
    <r>
      <t xml:space="preserve">•  As of December 31, 2014 the position has an associated wage rate of </t>
    </r>
    <r>
      <rPr>
        <b/>
        <sz val="12"/>
        <color theme="1"/>
        <rFont val="Arial"/>
        <family val="2"/>
      </rPr>
      <t>$25.27 per hour</t>
    </r>
    <r>
      <rPr>
        <sz val="12"/>
        <color theme="1"/>
        <rFont val="Arial"/>
        <family val="2"/>
      </rPr>
      <t xml:space="preserve"> or less.</t>
    </r>
  </si>
  <si>
    <r>
      <t xml:space="preserve">• As of December 31, 2014 the position has an associated wage rate that is between </t>
    </r>
    <r>
      <rPr>
        <b/>
        <sz val="12"/>
        <color theme="1"/>
        <rFont val="Arial"/>
        <family val="2"/>
      </rPr>
      <t>$25.28 per hour</t>
    </r>
    <r>
      <rPr>
        <sz val="12"/>
        <color theme="1"/>
        <rFont val="Arial"/>
        <family val="2"/>
      </rPr>
      <t xml:space="preserve"> and </t>
    </r>
    <r>
      <rPr>
        <b/>
        <sz val="12"/>
        <color theme="1"/>
        <rFont val="Arial"/>
        <family val="2"/>
      </rPr>
      <t xml:space="preserve">$26.26 per </t>
    </r>
  </si>
  <si>
    <t>Hourly wage paid to the employees on an hourly basis as of December 31, 2014. If the employee is on an annual</t>
  </si>
  <si>
    <t>2015-16 Funded FTE</t>
  </si>
  <si>
    <t>Salary Component Jan 1, 2015 - March 31, 2016</t>
  </si>
  <si>
    <t>Mandatory Benefit Component Jan 1, 2015 - March 31, 2016</t>
  </si>
  <si>
    <t>Total Compensation
Jan 1, 2015 - March 31, 2016</t>
  </si>
  <si>
    <t>(To be completed by Ministry of Education only)</t>
  </si>
  <si>
    <t xml:space="preserve">under the Day Nurseries Act (DNA) as of December 31, 2014. </t>
  </si>
  <si>
    <t>First Nation Name</t>
  </si>
  <si>
    <t>Standard work week (hours)</t>
  </si>
  <si>
    <t>Position Description - (Program staff and Supervisors that can be counted towards ratio)</t>
  </si>
  <si>
    <r>
      <rPr>
        <b/>
        <sz val="12"/>
        <rFont val="Arial"/>
        <family val="2"/>
      </rPr>
      <t xml:space="preserve">Please note: </t>
    </r>
    <r>
      <rPr>
        <sz val="12"/>
        <rFont val="Arial"/>
        <family val="2"/>
      </rPr>
      <t xml:space="preserve">program staff are only to be provided with two weeks  of vacation pay and no sick time under wage </t>
    </r>
  </si>
  <si>
    <t>staff.</t>
  </si>
  <si>
    <t>You are only required to enter data in the green cells.  All calculations in white cells will be performed automatically.</t>
  </si>
  <si>
    <t>The application form contains 40 rows to allow you to enter data for all eligible individuals/positions.  If you require</t>
  </si>
  <si>
    <t>additional space on your application form please contact your FA.</t>
  </si>
  <si>
    <t xml:space="preserve">any questions related to your application please contact your Ministry of Education Financial Analyst (FA).  </t>
  </si>
  <si>
    <t>If there is a change in wage rate or multiple people filling a position please use the lowest rate associated with the</t>
  </si>
  <si>
    <t>position as of December 31, 2014.</t>
  </si>
  <si>
    <t>up to 17.5% for statutory benefits if:</t>
  </si>
  <si>
    <t xml:space="preserve">enhancement. Wage enhancement funding will instead be provided to the supply staff who are filling in for the absent </t>
  </si>
  <si>
    <t>be entitled to receive the maximum benefit rate of 17.50% ONLY. Please note: there is flexibility within the benefits</t>
  </si>
  <si>
    <t>provided they do not exceed 17.5%. E.g. unused EHT can be put towards additional vacation time.</t>
  </si>
  <si>
    <t>This field should contain a description of each position that funding is being applied for. E.g. RECE Infant Room A</t>
  </si>
  <si>
    <t>March</t>
  </si>
  <si>
    <t>April</t>
  </si>
  <si>
    <t>June</t>
  </si>
  <si>
    <t>July</t>
  </si>
  <si>
    <t>August</t>
  </si>
  <si>
    <t>October</t>
  </si>
  <si>
    <t>November</t>
  </si>
  <si>
    <t>December</t>
  </si>
  <si>
    <t>The following table is an illustration of 6 positions at Child Care Centre ABC and of particular interest position # 4</t>
  </si>
  <si>
    <t xml:space="preserve">The following table is an illustration of the wage enhancement funding for the 4 positions applicable to Child Care Centre </t>
  </si>
  <si>
    <t xml:space="preserve">STEP 8: SUBMISSION </t>
  </si>
  <si>
    <t xml:space="preserve">The information that you have provided is subject to review by the Ministry prior to/or after granting the wage </t>
  </si>
  <si>
    <t xml:space="preserve">The Ministry will communicate the approved amount through returning the application form with the bottom portion </t>
  </si>
  <si>
    <t xml:space="preserve">The example below shows the mandatory benefits of a child care centre / agency that does not pay WSIB, is at </t>
  </si>
  <si>
    <t>Once you’ve entered the above information, the application template will generate the following information:</t>
  </si>
  <si>
    <t xml:space="preserve">Submit the completed application to your Ministry of Education by email to tpa.edu.earlylearning@ontario.ca  </t>
  </si>
  <si>
    <t>working days</t>
  </si>
  <si>
    <t>Average Working days per week</t>
  </si>
  <si>
    <t>Extra Weeks</t>
  </si>
  <si>
    <t>Annualization Factor</t>
  </si>
  <si>
    <t>Total Weeks in 2014</t>
  </si>
  <si>
    <t>Days in year</t>
  </si>
  <si>
    <t>weekends</t>
  </si>
  <si>
    <t>vacation days</t>
  </si>
  <si>
    <t>stat days</t>
  </si>
  <si>
    <t>How many weeks was your centre open during 2014</t>
  </si>
  <si>
    <t>Weekdays Jan to March 31st</t>
  </si>
  <si>
    <t>Stat Days Jan to March 31st</t>
  </si>
  <si>
    <t>Vacation Days January to March 31st</t>
  </si>
  <si>
    <t>September</t>
  </si>
  <si>
    <t>Actual working days January to March 31st excluding stat days and vacation days</t>
  </si>
  <si>
    <t>Total Work Days January to December 31st excluding 9 stat and 10 vacation</t>
  </si>
  <si>
    <t>Week days less stat days</t>
  </si>
  <si>
    <t>Work days less stat days</t>
  </si>
  <si>
    <t>Annualization Table for Position Expansion</t>
  </si>
  <si>
    <t>Stated Start Month</t>
  </si>
  <si>
    <t>Assumed Start month</t>
  </si>
  <si>
    <t>Actual Working Days Required Based on Weeks Open from Jan to Dec 31st + 3 months</t>
  </si>
  <si>
    <t>Working Days less Stat Days and Vacation Days Based on Assumed Start Month till December 31st x  weeks open /52</t>
  </si>
  <si>
    <t>Total Licensed Capacity at Dec 31st 2014 (N/A for PHDC agencies)</t>
  </si>
  <si>
    <t>Total Operating Capacity at Dec 31st 2014 (N/A for PHDC agencies)</t>
  </si>
  <si>
    <t># of Hours Worked Prorated for 15 month period</t>
  </si>
  <si>
    <t>If new position created after January 1st 2014, please select month the position started</t>
  </si>
  <si>
    <t>Where non text content has been presented in this document, the user is provided with a text alternative.</t>
  </si>
  <si>
    <r>
      <t xml:space="preserve">Wage enhancement applications must be submitted to the Ministry </t>
    </r>
    <r>
      <rPr>
        <sz val="12"/>
        <rFont val="Arial"/>
        <family val="2"/>
      </rPr>
      <t>by June 30</t>
    </r>
    <r>
      <rPr>
        <sz val="12"/>
        <color theme="1"/>
        <rFont val="Arial"/>
        <family val="2"/>
      </rPr>
      <t>, 2015.</t>
    </r>
  </si>
  <si>
    <t xml:space="preserve">see these definitions/explanations by clicking on the cell.  </t>
  </si>
  <si>
    <t xml:space="preserve">Please enter the number of weeks your centre operated for in 2014. If your centre does not close at all in a year please </t>
  </si>
  <si>
    <t xml:space="preserve">indicate 52 weeks. If for example your centre closes in the summer months you may indicate it was open for 44 weeks. </t>
  </si>
  <si>
    <t>Please also complete the total hours worked in a week (for example 40 hours), operating capacity and total licensed capacity.</t>
  </si>
  <si>
    <t>Next proceed to entering the mandatory benefits provided to the employees.  The Ministry of Education is funding up to</t>
  </si>
  <si>
    <t xml:space="preserve">4)  EHT (Employer Health Tax), funded at 1.23%.  Certain employers are exempt.  </t>
  </si>
  <si>
    <t xml:space="preserve">If New Position is created from Jan 1 - Dec 31 </t>
  </si>
  <si>
    <t xml:space="preserve">If a new position has been created due to the expansion of a program during January 1 to December 31, please select
</t>
  </si>
  <si>
    <t>the month the staff began.</t>
  </si>
  <si>
    <t xml:space="preserve">RECE. </t>
  </si>
  <si>
    <t xml:space="preserve">This field should be limited to hours worked between January 1, 2014 and December 31, 2014 including overtime. </t>
  </si>
  <si>
    <t xml:space="preserve">This excludes vacation time, statutory holiday pay and sick time.  </t>
  </si>
  <si>
    <t xml:space="preserve">the time and works as a Non-RECE for 30% of the time, include all the time the position worked as both </t>
  </si>
  <si>
    <t>a cook and as a Non-RECE in the # of Hours Worked and enter 30% in the % of Time in Eligible Position.</t>
  </si>
  <si>
    <t>• 2015-16 Funded FTE = could be higher than 1.0 if the hours worked exceeds 1,751 hours from Jan 1st to Dec 31st</t>
  </si>
  <si>
    <t>• 2015-16 salary component of the enhancement = up to $1.00 per hour for hours worked</t>
  </si>
  <si>
    <t>• 2015-16 benefit component of the enhancement = up to $0.175 per hour for all hours worked, or</t>
  </si>
  <si>
    <t xml:space="preserve">Prior to leaving the middle section of the application form, please review the "Summary" section.  It contains </t>
  </si>
  <si>
    <t>Version 2</t>
  </si>
  <si>
    <t xml:space="preserve">WAGE ENHANCEMENT DETERMINATION </t>
  </si>
  <si>
    <t>DO NOT CHANGE Yellow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</si>
</sst>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0.00_);_(* \(#,##0.00\);_(* &quot;-&quot;??_);_(@_)"/>
    <numFmt numFmtId="165" formatCode="&quot;$&quot;#,##0.00"/>
    <numFmt numFmtId="166" formatCode="_-&quot;$&quot;* #,##0.00_-;[Red]\-&quot;$&quot;* #,##0.00_-"/>
    <numFmt numFmtId="167" formatCode="_-&quot;$&quot;* #,##0.00_-;\-&quot;$&quot;* #,##0.00_-"/>
    <numFmt numFmtId="168" formatCode="0.0000000"/>
    <numFmt numFmtId="169" formatCode="0.00000"/>
    <numFmt numFmtId="170" formatCode="0.0000"/>
    <numFmt numFmtId="171" formatCode="0.0%"/>
  </numFmts>
  <fonts count="44" x14ac:knownFonts="1">
    <font>
      <sz val="11"/>
      <color theme="1"/>
      <name val="Calibri"/>
      <family val="2"/>
      <scheme val="minor"/>
    </font>
    <font>
      <sz val="11"/>
      <color theme="1"/>
      <name val="Calibri"/>
      <family val="2"/>
      <scheme val="minor"/>
    </font>
    <font>
      <sz val="16"/>
      <color theme="1"/>
      <name val="Calibri"/>
      <family val="2"/>
      <scheme val="minor"/>
    </font>
    <font>
      <sz val="16"/>
      <color theme="1"/>
      <name val="Arial"/>
      <family val="2"/>
    </font>
    <font>
      <b/>
      <u/>
      <sz val="12"/>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sz val="10"/>
      <color rgb="FFFF0000"/>
      <name val="Arial"/>
      <family val="2"/>
    </font>
    <font>
      <sz val="10"/>
      <color theme="8"/>
      <name val="Arial"/>
      <family val="2"/>
    </font>
    <font>
      <sz val="10"/>
      <color theme="0"/>
      <name val="Arial"/>
      <family val="2"/>
    </font>
    <font>
      <b/>
      <sz val="10"/>
      <color rgb="FF574123"/>
      <name val="Tahoma"/>
      <family val="2"/>
    </font>
    <font>
      <sz val="8"/>
      <color theme="1"/>
      <name val="Arial"/>
      <family val="2"/>
    </font>
    <font>
      <u/>
      <sz val="11"/>
      <color theme="10"/>
      <name val="Calibri"/>
      <family val="2"/>
      <scheme val="minor"/>
    </font>
    <font>
      <b/>
      <u/>
      <sz val="16"/>
      <color theme="1"/>
      <name val="Arial"/>
      <family val="2"/>
    </font>
    <font>
      <b/>
      <sz val="11"/>
      <color theme="1"/>
      <name val="Arial"/>
      <family val="2"/>
    </font>
    <font>
      <sz val="11"/>
      <color rgb="FFFF0000"/>
      <name val="Arial"/>
      <family val="2"/>
    </font>
    <font>
      <b/>
      <sz val="11"/>
      <color rgb="FFFF0000"/>
      <name val="Arial"/>
      <family val="2"/>
    </font>
    <font>
      <sz val="11"/>
      <color theme="0"/>
      <name val="Arial"/>
      <family val="2"/>
    </font>
    <font>
      <b/>
      <i/>
      <sz val="11"/>
      <color theme="1"/>
      <name val="Arial"/>
      <family val="2"/>
    </font>
    <font>
      <i/>
      <sz val="11"/>
      <name val="Arial"/>
      <family val="2"/>
    </font>
    <font>
      <b/>
      <sz val="10"/>
      <color rgb="FFFF0000"/>
      <name val="Arial"/>
      <family val="2"/>
    </font>
    <font>
      <sz val="10"/>
      <color theme="1"/>
      <name val="Calibri"/>
      <family val="2"/>
      <scheme val="minor"/>
    </font>
    <font>
      <sz val="11"/>
      <name val="Arial"/>
      <family val="2"/>
    </font>
    <font>
      <sz val="9"/>
      <name val="Arial"/>
      <family val="2"/>
    </font>
    <font>
      <b/>
      <u/>
      <sz val="11"/>
      <color theme="1"/>
      <name val="Arial"/>
      <family val="2"/>
    </font>
    <font>
      <sz val="12"/>
      <color theme="1"/>
      <name val="Arial"/>
      <family val="2"/>
    </font>
    <font>
      <sz val="12"/>
      <color rgb="FFFF0000"/>
      <name val="Arial"/>
      <family val="2"/>
    </font>
    <font>
      <sz val="12"/>
      <name val="Arial"/>
      <family val="2"/>
    </font>
    <font>
      <b/>
      <sz val="12"/>
      <color theme="1"/>
      <name val="Arial"/>
      <family val="2"/>
    </font>
    <font>
      <b/>
      <sz val="12"/>
      <name val="Arial"/>
      <family val="2"/>
    </font>
    <font>
      <i/>
      <sz val="12"/>
      <color theme="1"/>
      <name val="Arial"/>
      <family val="2"/>
    </font>
    <font>
      <i/>
      <u/>
      <sz val="12"/>
      <color theme="1"/>
      <name val="Arial"/>
      <family val="2"/>
    </font>
    <font>
      <b/>
      <sz val="12"/>
      <color rgb="FFFF0000"/>
      <name val="Arial"/>
      <family val="2"/>
    </font>
    <font>
      <sz val="12"/>
      <color theme="8"/>
      <name val="Arial"/>
      <family val="2"/>
    </font>
    <font>
      <b/>
      <i/>
      <sz val="12"/>
      <color theme="1"/>
      <name val="Arial"/>
      <family val="2"/>
    </font>
    <font>
      <i/>
      <sz val="12"/>
      <name val="Arial"/>
      <family val="2"/>
    </font>
    <font>
      <sz val="12"/>
      <color theme="1"/>
      <name val="Calibri"/>
      <family val="2"/>
      <scheme val="minor"/>
    </font>
    <font>
      <sz val="11"/>
      <color theme="0"/>
      <name val="Calibri"/>
      <family val="2"/>
      <scheme val="minor"/>
    </font>
    <font>
      <sz val="9"/>
      <color theme="0"/>
      <name val="Arial"/>
      <family val="2"/>
    </font>
    <font>
      <b/>
      <sz val="11"/>
      <color theme="1"/>
      <name val="Calibri"/>
      <family val="2"/>
      <scheme val="minor"/>
    </font>
    <font>
      <b/>
      <sz val="10"/>
      <color theme="1"/>
      <name val="Calibri"/>
      <family val="2"/>
      <scheme val="minor"/>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theme="0" tint="-0.499984740745262"/>
      </right>
      <top style="thin">
        <color indexed="64"/>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377">
    <xf numFmtId="0" fontId="0" fillId="0" borderId="0" xfId="0"/>
    <xf numFmtId="0" fontId="0" fillId="0" borderId="0" xfId="0" applyAlignment="1">
      <alignment horizontal="center"/>
    </xf>
    <xf numFmtId="0" fontId="2" fillId="0" borderId="0" xfId="0" applyFont="1"/>
    <xf numFmtId="0" fontId="0" fillId="0" borderId="0" xfId="0" applyFill="1"/>
    <xf numFmtId="0" fontId="0" fillId="2" borderId="0" xfId="0" applyFill="1"/>
    <xf numFmtId="0" fontId="0" fillId="0" borderId="0" xfId="0" applyFont="1" applyFill="1" applyBorder="1"/>
    <xf numFmtId="0" fontId="5" fillId="2" borderId="5" xfId="0" applyFont="1" applyFill="1" applyBorder="1" applyAlignment="1" applyProtection="1">
      <alignment wrapText="1"/>
    </xf>
    <xf numFmtId="0" fontId="7" fillId="2" borderId="0" xfId="0" applyFont="1" applyFill="1" applyBorder="1" applyProtection="1"/>
    <xf numFmtId="0" fontId="7" fillId="2" borderId="5" xfId="0" applyFont="1" applyFill="1" applyBorder="1" applyProtection="1"/>
    <xf numFmtId="0" fontId="7" fillId="2" borderId="10" xfId="0" applyFont="1" applyFill="1" applyBorder="1" applyProtection="1"/>
    <xf numFmtId="0" fontId="8" fillId="2" borderId="11" xfId="0" applyFont="1" applyFill="1" applyBorder="1" applyAlignment="1" applyProtection="1">
      <alignment horizontal="center" vertical="center"/>
    </xf>
    <xf numFmtId="0" fontId="7" fillId="2" borderId="12" xfId="0" applyFont="1" applyFill="1" applyBorder="1" applyProtection="1"/>
    <xf numFmtId="0" fontId="7" fillId="2" borderId="13" xfId="0" applyFont="1" applyFill="1" applyBorder="1" applyProtection="1"/>
    <xf numFmtId="0" fontId="7" fillId="2" borderId="14" xfId="0" applyFont="1" applyFill="1" applyBorder="1" applyProtection="1"/>
    <xf numFmtId="0" fontId="7" fillId="2" borderId="0" xfId="0" applyFont="1" applyFill="1" applyBorder="1" applyAlignment="1" applyProtection="1"/>
    <xf numFmtId="0" fontId="7" fillId="2" borderId="16" xfId="0" applyFont="1" applyFill="1" applyBorder="1" applyProtection="1"/>
    <xf numFmtId="0" fontId="7" fillId="2" borderId="17" xfId="0" applyFont="1" applyFill="1" applyBorder="1" applyProtection="1"/>
    <xf numFmtId="0" fontId="7" fillId="2" borderId="11" xfId="0" applyFont="1" applyFill="1" applyBorder="1" applyProtection="1"/>
    <xf numFmtId="0" fontId="9" fillId="2" borderId="14" xfId="0" applyFont="1" applyFill="1" applyBorder="1" applyProtection="1"/>
    <xf numFmtId="0" fontId="13" fillId="2" borderId="0" xfId="0" applyFont="1" applyFill="1" applyBorder="1" applyAlignment="1" applyProtection="1">
      <alignment horizontal="center"/>
    </xf>
    <xf numFmtId="0" fontId="7" fillId="2" borderId="5" xfId="0" applyFont="1" applyFill="1" applyBorder="1" applyAlignment="1" applyProtection="1">
      <alignment horizontal="center"/>
    </xf>
    <xf numFmtId="0" fontId="10" fillId="2" borderId="5" xfId="0" applyFont="1" applyFill="1" applyBorder="1" applyProtection="1"/>
    <xf numFmtId="0" fontId="9" fillId="2" borderId="0" xfId="0" applyFont="1" applyFill="1" applyBorder="1" applyProtection="1"/>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wrapText="1"/>
    </xf>
    <xf numFmtId="2" fontId="6" fillId="2" borderId="0" xfId="2" applyNumberFormat="1" applyFont="1" applyFill="1" applyBorder="1" applyAlignment="1" applyProtection="1">
      <alignment horizontal="center" wrapText="1"/>
    </xf>
    <xf numFmtId="43" fontId="6" fillId="2" borderId="0" xfId="2" applyFont="1" applyFill="1" applyBorder="1" applyAlignment="1" applyProtection="1">
      <alignment horizontal="center"/>
    </xf>
    <xf numFmtId="0" fontId="0" fillId="0" borderId="0" xfId="0" applyFont="1"/>
    <xf numFmtId="0" fontId="0" fillId="0" borderId="0" xfId="0" applyFont="1" applyAlignment="1">
      <alignment horizontal="center"/>
    </xf>
    <xf numFmtId="0" fontId="0" fillId="0" borderId="0" xfId="0" applyFont="1" applyFill="1"/>
    <xf numFmtId="43" fontId="8" fillId="2" borderId="11" xfId="2" applyFont="1" applyFill="1" applyBorder="1" applyAlignment="1" applyProtection="1">
      <alignment horizontal="center" vertical="center"/>
    </xf>
    <xf numFmtId="43" fontId="7" fillId="2" borderId="0" xfId="2" applyFont="1" applyFill="1" applyBorder="1" applyProtection="1"/>
    <xf numFmtId="43" fontId="7" fillId="2" borderId="0" xfId="2" applyFont="1" applyFill="1" applyBorder="1" applyAlignment="1" applyProtection="1"/>
    <xf numFmtId="43" fontId="7" fillId="2" borderId="16" xfId="2" applyFont="1" applyFill="1" applyBorder="1" applyProtection="1"/>
    <xf numFmtId="43" fontId="7" fillId="2" borderId="11" xfId="2" applyFont="1" applyFill="1" applyBorder="1" applyProtection="1"/>
    <xf numFmtId="43" fontId="10" fillId="2" borderId="0" xfId="2" applyFont="1" applyFill="1"/>
    <xf numFmtId="43" fontId="0" fillId="0" borderId="0" xfId="2" applyFont="1"/>
    <xf numFmtId="0" fontId="11" fillId="2" borderId="0" xfId="0" applyFont="1" applyFill="1" applyBorder="1" applyProtection="1"/>
    <xf numFmtId="0" fontId="11" fillId="2" borderId="0" xfId="0" quotePrefix="1" applyFont="1" applyFill="1" applyBorder="1" applyProtection="1"/>
    <xf numFmtId="0" fontId="6" fillId="2" borderId="0" xfId="0" applyFont="1" applyFill="1" applyBorder="1" applyAlignment="1" applyProtection="1">
      <alignment horizontal="center" vertical="center" wrapText="1"/>
    </xf>
    <xf numFmtId="0" fontId="5" fillId="2" borderId="0" xfId="0" applyFont="1" applyFill="1" applyBorder="1" applyProtection="1"/>
    <xf numFmtId="0" fontId="5" fillId="2" borderId="0" xfId="0" applyFont="1" applyFill="1" applyBorder="1" applyAlignment="1" applyProtection="1">
      <alignment horizontal="right"/>
    </xf>
    <xf numFmtId="0" fontId="5" fillId="2" borderId="16" xfId="0" applyFont="1" applyFill="1" applyBorder="1" applyAlignment="1" applyProtection="1">
      <alignment horizontal="right"/>
    </xf>
    <xf numFmtId="0" fontId="5" fillId="2" borderId="16" xfId="0" applyFont="1" applyFill="1" applyBorder="1" applyAlignment="1" applyProtection="1"/>
    <xf numFmtId="0" fontId="5" fillId="2" borderId="16" xfId="0" applyFont="1" applyFill="1" applyBorder="1" applyProtection="1"/>
    <xf numFmtId="0" fontId="5" fillId="2" borderId="0" xfId="0" applyFont="1" applyFill="1" applyBorder="1" applyAlignment="1" applyProtection="1"/>
    <xf numFmtId="0" fontId="5" fillId="2" borderId="11" xfId="0" applyFont="1" applyFill="1" applyBorder="1" applyAlignment="1" applyProtection="1"/>
    <xf numFmtId="0" fontId="5" fillId="2" borderId="11" xfId="0" applyFont="1" applyFill="1" applyBorder="1" applyProtection="1"/>
    <xf numFmtId="0" fontId="5" fillId="2" borderId="13" xfId="0" applyFont="1" applyFill="1" applyBorder="1" applyProtection="1"/>
    <xf numFmtId="43" fontId="5" fillId="2" borderId="0" xfId="2" applyFont="1" applyFill="1" applyBorder="1" applyProtection="1"/>
    <xf numFmtId="0" fontId="5" fillId="2" borderId="0" xfId="0" applyFont="1" applyFill="1" applyBorder="1" applyAlignment="1" applyProtection="1">
      <alignment horizontal="center" vertical="center"/>
    </xf>
    <xf numFmtId="0" fontId="5" fillId="2" borderId="15" xfId="0" applyFont="1" applyFill="1" applyBorder="1" applyProtection="1"/>
    <xf numFmtId="0" fontId="5" fillId="2" borderId="16" xfId="0" applyFont="1" applyFill="1" applyBorder="1" applyAlignment="1" applyProtection="1">
      <alignment horizontal="right" vertical="center"/>
    </xf>
    <xf numFmtId="0" fontId="5" fillId="2" borderId="16" xfId="0" applyFont="1" applyFill="1" applyBorder="1" applyAlignment="1" applyProtection="1">
      <alignment horizontal="center" vertical="center"/>
    </xf>
    <xf numFmtId="0" fontId="5" fillId="2" borderId="16" xfId="0" applyFont="1" applyFill="1" applyBorder="1" applyAlignment="1" applyProtection="1">
      <alignment vertical="center"/>
    </xf>
    <xf numFmtId="43" fontId="5" fillId="2" borderId="16" xfId="2" applyFont="1" applyFill="1" applyBorder="1" applyProtection="1"/>
    <xf numFmtId="0" fontId="5" fillId="2" borderId="17" xfId="0" applyFont="1" applyFill="1" applyBorder="1" applyProtection="1"/>
    <xf numFmtId="0" fontId="5" fillId="2" borderId="0" xfId="0" applyFont="1" applyFill="1" applyBorder="1" applyAlignment="1" applyProtection="1">
      <alignment horizontal="center"/>
    </xf>
    <xf numFmtId="43" fontId="5" fillId="2" borderId="0" xfId="2" applyFont="1" applyFill="1" applyBorder="1" applyAlignment="1" applyProtection="1">
      <alignment horizontal="center"/>
    </xf>
    <xf numFmtId="0" fontId="16" fillId="2" borderId="9" xfId="0" applyFont="1" applyFill="1" applyBorder="1" applyAlignment="1" applyProtection="1">
      <alignment wrapText="1"/>
    </xf>
    <xf numFmtId="0" fontId="16" fillId="2" borderId="0" xfId="0" applyFont="1" applyFill="1" applyBorder="1" applyAlignment="1" applyProtection="1"/>
    <xf numFmtId="165" fontId="5" fillId="2" borderId="0" xfId="0" applyNumberFormat="1" applyFont="1" applyFill="1" applyBorder="1" applyProtection="1"/>
    <xf numFmtId="0" fontId="5" fillId="2" borderId="5" xfId="0" applyFont="1" applyFill="1" applyBorder="1" applyProtection="1"/>
    <xf numFmtId="0" fontId="5" fillId="2" borderId="10" xfId="0" applyFont="1" applyFill="1" applyBorder="1" applyProtection="1"/>
    <xf numFmtId="43" fontId="5" fillId="2" borderId="11" xfId="2" applyFont="1" applyFill="1" applyBorder="1" applyProtection="1"/>
    <xf numFmtId="165" fontId="5" fillId="2" borderId="11" xfId="0" applyNumberFormat="1" applyFont="1" applyFill="1" applyBorder="1" applyProtection="1"/>
    <xf numFmtId="165" fontId="5" fillId="2" borderId="12" xfId="0" applyNumberFormat="1" applyFont="1" applyFill="1" applyBorder="1" applyProtection="1"/>
    <xf numFmtId="0" fontId="16" fillId="2" borderId="13" xfId="0" applyFont="1" applyFill="1" applyBorder="1" applyProtection="1"/>
    <xf numFmtId="0" fontId="5" fillId="3" borderId="0" xfId="0" applyFont="1" applyFill="1" applyBorder="1" applyAlignment="1" applyProtection="1">
      <protection locked="0"/>
    </xf>
    <xf numFmtId="0" fontId="0" fillId="2" borderId="0" xfId="0" applyFont="1" applyFill="1"/>
    <xf numFmtId="0" fontId="18" fillId="2" borderId="0" xfId="0" applyFont="1" applyFill="1" applyBorder="1" applyAlignment="1" applyProtection="1">
      <alignment horizontal="center" vertical="center" wrapText="1"/>
    </xf>
    <xf numFmtId="44" fontId="0" fillId="0" borderId="0" xfId="1" applyFont="1"/>
    <xf numFmtId="44" fontId="0" fillId="0" borderId="0" xfId="1" applyFont="1" applyFill="1"/>
    <xf numFmtId="0" fontId="16" fillId="6" borderId="9" xfId="0" applyFont="1" applyFill="1" applyBorder="1" applyAlignment="1" applyProtection="1">
      <alignment wrapText="1"/>
    </xf>
    <xf numFmtId="44" fontId="0" fillId="0" borderId="0" xfId="0" applyNumberFormat="1"/>
    <xf numFmtId="0" fontId="7" fillId="2" borderId="0" xfId="0" applyFont="1" applyFill="1" applyBorder="1" applyAlignment="1" applyProtection="1">
      <alignment vertical="center"/>
    </xf>
    <xf numFmtId="0" fontId="0" fillId="0" borderId="0" xfId="0" quotePrefix="1" applyFont="1"/>
    <xf numFmtId="43" fontId="0" fillId="0" borderId="0" xfId="0" applyNumberFormat="1"/>
    <xf numFmtId="44" fontId="0" fillId="0" borderId="0" xfId="0" applyNumberFormat="1" applyFont="1" applyFill="1"/>
    <xf numFmtId="0" fontId="5" fillId="2" borderId="0" xfId="0" applyFont="1" applyFill="1" applyBorder="1" applyAlignment="1" applyProtection="1">
      <alignment horizontal="center" wrapText="1"/>
    </xf>
    <xf numFmtId="166" fontId="5" fillId="2" borderId="0" xfId="1" applyNumberFormat="1" applyFont="1" applyFill="1" applyBorder="1" applyAlignment="1" applyProtection="1">
      <alignment horizontal="right" wrapText="1"/>
    </xf>
    <xf numFmtId="43" fontId="5" fillId="2" borderId="0" xfId="2" applyFont="1" applyFill="1" applyBorder="1" applyAlignment="1" applyProtection="1">
      <alignment horizontal="center" wrapText="1"/>
    </xf>
    <xf numFmtId="44" fontId="5" fillId="2" borderId="0" xfId="1" applyFont="1" applyFill="1" applyBorder="1" applyAlignment="1" applyProtection="1">
      <alignment horizontal="center" wrapText="1"/>
    </xf>
    <xf numFmtId="0" fontId="15" fillId="2" borderId="4" xfId="0" applyFont="1" applyFill="1" applyBorder="1" applyAlignment="1" applyProtection="1">
      <alignment horizontal="center" vertical="center" wrapText="1"/>
    </xf>
    <xf numFmtId="0" fontId="5" fillId="2" borderId="4" xfId="0" applyFont="1" applyFill="1" applyBorder="1" applyProtection="1"/>
    <xf numFmtId="0" fontId="16" fillId="2" borderId="4" xfId="0" applyFont="1" applyFill="1" applyBorder="1" applyAlignment="1" applyProtection="1">
      <alignment horizontal="center" vertical="center" wrapText="1"/>
    </xf>
    <xf numFmtId="0" fontId="16" fillId="2" borderId="4" xfId="0" applyFont="1" applyFill="1" applyBorder="1" applyAlignment="1" applyProtection="1">
      <alignment wrapText="1"/>
    </xf>
    <xf numFmtId="0" fontId="16" fillId="2" borderId="4" xfId="0" applyFont="1" applyFill="1" applyBorder="1" applyProtection="1"/>
    <xf numFmtId="0" fontId="16" fillId="2" borderId="4" xfId="0" applyFont="1" applyFill="1" applyBorder="1" applyAlignment="1" applyProtection="1"/>
    <xf numFmtId="0" fontId="20" fillId="2" borderId="4" xfId="0" applyFont="1" applyFill="1" applyBorder="1" applyAlignment="1" applyProtection="1"/>
    <xf numFmtId="0" fontId="21" fillId="2" borderId="4" xfId="0" applyFont="1" applyFill="1" applyBorder="1" applyProtection="1"/>
    <xf numFmtId="0" fontId="12" fillId="2" borderId="0" xfId="0" quotePrefix="1" applyFont="1" applyFill="1" applyAlignment="1" applyProtection="1">
      <alignment horizontal="left" vertical="center" indent="3"/>
    </xf>
    <xf numFmtId="0" fontId="5" fillId="2" borderId="34" xfId="0" applyFont="1" applyFill="1" applyBorder="1" applyProtection="1"/>
    <xf numFmtId="0" fontId="22" fillId="2" borderId="0" xfId="0" applyFont="1" applyFill="1" applyBorder="1" applyAlignment="1" applyProtection="1">
      <alignment vertical="center"/>
    </xf>
    <xf numFmtId="0" fontId="7" fillId="2" borderId="9" xfId="0" applyFont="1" applyFill="1" applyBorder="1" applyProtection="1"/>
    <xf numFmtId="0" fontId="0" fillId="0" borderId="0" xfId="0" applyFill="1" applyBorder="1"/>
    <xf numFmtId="0" fontId="23" fillId="0" borderId="0" xfId="0" applyFont="1" applyFill="1" applyBorder="1"/>
    <xf numFmtId="43" fontId="0" fillId="2" borderId="0" xfId="2" applyFont="1" applyFill="1"/>
    <xf numFmtId="0" fontId="0" fillId="2" borderId="0" xfId="0" applyFont="1" applyFill="1" applyAlignment="1">
      <alignment horizontal="center"/>
    </xf>
    <xf numFmtId="43" fontId="0" fillId="2" borderId="0" xfId="0" applyNumberFormat="1" applyFont="1" applyFill="1"/>
    <xf numFmtId="0" fontId="0" fillId="2" borderId="0" xfId="0" applyFont="1" applyFill="1" applyBorder="1"/>
    <xf numFmtId="44" fontId="0" fillId="0" borderId="0" xfId="0" applyNumberFormat="1" applyFont="1"/>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indent="2"/>
    </xf>
    <xf numFmtId="0" fontId="5" fillId="2" borderId="0" xfId="0" applyFont="1" applyFill="1" applyBorder="1" applyAlignment="1" applyProtection="1">
      <alignment horizontal="right"/>
    </xf>
    <xf numFmtId="0" fontId="5" fillId="2" borderId="11" xfId="0" applyFont="1" applyFill="1" applyBorder="1" applyAlignment="1" applyProtection="1">
      <alignment horizontal="right"/>
    </xf>
    <xf numFmtId="0" fontId="5" fillId="2" borderId="17" xfId="0" applyFont="1" applyFill="1" applyBorder="1" applyAlignment="1" applyProtection="1">
      <alignment vertical="center"/>
    </xf>
    <xf numFmtId="0" fontId="5" fillId="2" borderId="14" xfId="0" applyFont="1" applyFill="1" applyBorder="1" applyAlignment="1" applyProtection="1">
      <alignment horizontal="left" vertical="center" indent="3"/>
    </xf>
    <xf numFmtId="0" fontId="5" fillId="2" borderId="14" xfId="0" applyFont="1" applyFill="1" applyBorder="1" applyAlignment="1" applyProtection="1">
      <alignment horizontal="center" vertical="center"/>
    </xf>
    <xf numFmtId="0" fontId="16" fillId="2" borderId="13" xfId="0" applyFont="1" applyFill="1" applyBorder="1" applyAlignment="1" applyProtection="1">
      <alignment horizontal="left" indent="2"/>
    </xf>
    <xf numFmtId="0" fontId="5" fillId="2" borderId="13" xfId="0" applyFont="1" applyFill="1" applyBorder="1" applyAlignment="1" applyProtection="1">
      <alignment horizontal="left" vertical="center" indent="3"/>
    </xf>
    <xf numFmtId="0" fontId="5" fillId="2" borderId="13" xfId="0" applyFont="1" applyFill="1" applyBorder="1" applyAlignment="1" applyProtection="1">
      <alignment horizontal="center" vertical="center"/>
    </xf>
    <xf numFmtId="0" fontId="5" fillId="2" borderId="0" xfId="0" applyFont="1" applyFill="1" applyBorder="1" applyAlignment="1" applyProtection="1">
      <alignment horizontal="center" vertical="center"/>
      <protection locked="0"/>
    </xf>
    <xf numFmtId="44" fontId="5" fillId="2" borderId="13" xfId="0" applyNumberFormat="1" applyFont="1" applyFill="1" applyBorder="1" applyAlignment="1" applyProtection="1">
      <alignment horizontal="left" vertical="center" indent="3"/>
    </xf>
    <xf numFmtId="0" fontId="19" fillId="2" borderId="0" xfId="0" applyFont="1" applyFill="1" applyBorder="1" applyAlignment="1" applyProtection="1">
      <alignment horizontal="center" vertical="center"/>
    </xf>
    <xf numFmtId="0" fontId="5" fillId="2" borderId="0" xfId="0" applyFont="1" applyFill="1" applyBorder="1" applyAlignment="1" applyProtection="1">
      <alignment horizontal="left" indent="2"/>
    </xf>
    <xf numFmtId="0" fontId="5" fillId="2" borderId="0" xfId="0" applyFont="1" applyFill="1" applyBorder="1" applyAlignment="1" applyProtection="1">
      <alignment horizontal="left" vertical="center" indent="2"/>
    </xf>
    <xf numFmtId="0" fontId="15" fillId="2" borderId="0" xfId="0" applyFont="1" applyFill="1" applyBorder="1" applyAlignment="1" applyProtection="1">
      <alignment vertical="center"/>
    </xf>
    <xf numFmtId="0" fontId="5" fillId="2" borderId="0" xfId="0" applyFont="1" applyFill="1"/>
    <xf numFmtId="0" fontId="27" fillId="2" borderId="0" xfId="0" applyFont="1" applyFill="1"/>
    <xf numFmtId="0" fontId="4" fillId="2" borderId="0" xfId="0" applyFont="1" applyFill="1" applyBorder="1" applyAlignment="1">
      <alignment vertical="center"/>
    </xf>
    <xf numFmtId="0" fontId="27" fillId="2" borderId="0" xfId="0" applyFont="1" applyFill="1" applyAlignment="1">
      <alignment vertical="center"/>
    </xf>
    <xf numFmtId="0" fontId="27" fillId="2" borderId="0" xfId="0" applyFont="1" applyFill="1" applyAlignment="1">
      <alignment horizontal="left" vertical="center" wrapText="1"/>
    </xf>
    <xf numFmtId="0" fontId="27" fillId="4" borderId="0" xfId="0" applyFont="1" applyFill="1" applyAlignment="1">
      <alignment horizontal="left" vertical="center"/>
    </xf>
    <xf numFmtId="0" fontId="27" fillId="4" borderId="0" xfId="0" applyFont="1" applyFill="1" applyAlignment="1">
      <alignment horizontal="left" vertical="center" wrapText="1"/>
    </xf>
    <xf numFmtId="0" fontId="4" fillId="2" borderId="0" xfId="0" applyFont="1" applyFill="1" applyAlignment="1">
      <alignment vertical="center"/>
    </xf>
    <xf numFmtId="0" fontId="27" fillId="2" borderId="0" xfId="0" applyFont="1" applyFill="1" applyAlignment="1">
      <alignment horizontal="left" vertical="center" indent="1"/>
    </xf>
    <xf numFmtId="0" fontId="27" fillId="2" borderId="0" xfId="0" applyFont="1" applyFill="1" applyAlignment="1">
      <alignment horizontal="left" vertical="center" indent="4"/>
    </xf>
    <xf numFmtId="0" fontId="28" fillId="2" borderId="0" xfId="0" applyFont="1" applyFill="1"/>
    <xf numFmtId="0" fontId="29" fillId="2" borderId="0" xfId="0" applyFont="1" applyFill="1" applyAlignment="1">
      <alignment vertical="center"/>
    </xf>
    <xf numFmtId="0" fontId="29" fillId="2" borderId="0" xfId="0" applyFont="1" applyFill="1" applyAlignment="1"/>
    <xf numFmtId="0" fontId="27" fillId="2" borderId="0" xfId="0" applyFont="1" applyFill="1" applyAlignment="1"/>
    <xf numFmtId="0" fontId="27" fillId="2" borderId="0" xfId="0" applyFont="1" applyFill="1" applyAlignment="1">
      <alignment horizontal="left" wrapText="1"/>
    </xf>
    <xf numFmtId="0" fontId="29" fillId="2" borderId="0" xfId="0" applyFont="1" applyFill="1"/>
    <xf numFmtId="0" fontId="29" fillId="2" borderId="0" xfId="0" applyFont="1" applyFill="1" applyAlignment="1">
      <alignment horizontal="left" vertical="center" indent="1"/>
    </xf>
    <xf numFmtId="0" fontId="27" fillId="2" borderId="0" xfId="0" applyFont="1" applyFill="1" applyAlignment="1">
      <alignment horizontal="left" vertical="center" indent="5"/>
    </xf>
    <xf numFmtId="0" fontId="27" fillId="2" borderId="0" xfId="0" applyFont="1" applyFill="1" applyAlignment="1">
      <alignment horizontal="left" vertical="center"/>
    </xf>
    <xf numFmtId="0" fontId="29" fillId="2" borderId="0" xfId="0" applyFont="1" applyFill="1" applyAlignment="1">
      <alignment vertical="center" wrapText="1"/>
    </xf>
    <xf numFmtId="0" fontId="27" fillId="0" borderId="0" xfId="0" applyFont="1" applyFill="1" applyBorder="1" applyAlignment="1">
      <alignment vertical="center"/>
    </xf>
    <xf numFmtId="10" fontId="27" fillId="0" borderId="0" xfId="0" applyNumberFormat="1" applyFont="1" applyFill="1" applyBorder="1" applyAlignment="1">
      <alignment vertical="center" wrapText="1"/>
    </xf>
    <xf numFmtId="0" fontId="33" fillId="2" borderId="0" xfId="0" applyFont="1" applyFill="1" applyAlignment="1">
      <alignment vertical="center"/>
    </xf>
    <xf numFmtId="0" fontId="27" fillId="0" borderId="0" xfId="0" applyFont="1" applyFill="1" applyAlignment="1">
      <alignment horizontal="left" vertical="center" wrapText="1"/>
    </xf>
    <xf numFmtId="0" fontId="16" fillId="2" borderId="19" xfId="0" applyFont="1" applyFill="1" applyBorder="1" applyAlignment="1" applyProtection="1">
      <alignment horizontal="left" vertical="center" indent="25"/>
    </xf>
    <xf numFmtId="0" fontId="27" fillId="2" borderId="0" xfId="0" applyFont="1" applyFill="1" applyAlignment="1">
      <alignment vertical="top"/>
    </xf>
    <xf numFmtId="0" fontId="5" fillId="2" borderId="1" xfId="0" applyFont="1" applyFill="1" applyBorder="1" applyProtection="1"/>
    <xf numFmtId="0" fontId="5" fillId="2" borderId="2" xfId="0" applyFont="1" applyFill="1" applyBorder="1" applyProtection="1"/>
    <xf numFmtId="43" fontId="5" fillId="2" borderId="2" xfId="2" applyFont="1" applyFill="1" applyBorder="1" applyProtection="1"/>
    <xf numFmtId="0" fontId="5" fillId="2" borderId="3" xfId="0" applyFont="1" applyFill="1" applyBorder="1" applyProtection="1"/>
    <xf numFmtId="0" fontId="3" fillId="2" borderId="0" xfId="0" applyFont="1" applyFill="1"/>
    <xf numFmtId="0" fontId="26" fillId="2" borderId="0" xfId="0" applyFont="1" applyFill="1" applyBorder="1" applyAlignment="1" applyProtection="1">
      <alignment horizontal="center" vertical="center"/>
    </xf>
    <xf numFmtId="43" fontId="26" fillId="2" borderId="0" xfId="2"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23" fillId="2" borderId="0" xfId="0" applyFont="1" applyFill="1" applyBorder="1"/>
    <xf numFmtId="0" fontId="30" fillId="2" borderId="0" xfId="0" applyFont="1" applyFill="1" applyAlignment="1">
      <alignment vertical="center"/>
    </xf>
    <xf numFmtId="0" fontId="27" fillId="2" borderId="0" xfId="0" applyFont="1" applyFill="1" applyBorder="1" applyAlignment="1" applyProtection="1">
      <alignment horizontal="left" vertical="center" indent="2"/>
    </xf>
    <xf numFmtId="0" fontId="27" fillId="2" borderId="0" xfId="0" applyFont="1" applyFill="1" applyBorder="1" applyAlignment="1" applyProtection="1">
      <alignment horizontal="left" indent="2"/>
    </xf>
    <xf numFmtId="0" fontId="30" fillId="2" borderId="0" xfId="0" applyFont="1" applyFill="1" applyBorder="1" applyAlignment="1" applyProtection="1">
      <alignment vertical="center"/>
    </xf>
    <xf numFmtId="0" fontId="27" fillId="3" borderId="18" xfId="0" applyFont="1" applyFill="1" applyBorder="1" applyAlignment="1" applyProtection="1">
      <protection locked="0"/>
    </xf>
    <xf numFmtId="0" fontId="27" fillId="2" borderId="0" xfId="0" applyFont="1" applyFill="1" applyBorder="1" applyProtection="1"/>
    <xf numFmtId="0" fontId="27" fillId="2" borderId="0" xfId="0" applyFont="1" applyFill="1" applyBorder="1" applyAlignment="1" applyProtection="1">
      <alignment vertical="center"/>
    </xf>
    <xf numFmtId="0" fontId="27" fillId="3" borderId="16" xfId="0" applyFont="1" applyFill="1" applyBorder="1" applyAlignment="1" applyProtection="1">
      <alignment horizontal="center" vertical="center"/>
      <protection locked="0"/>
    </xf>
    <xf numFmtId="0" fontId="27" fillId="3" borderId="18" xfId="0" applyFont="1" applyFill="1" applyBorder="1" applyAlignment="1" applyProtection="1">
      <alignment horizontal="center" vertical="center"/>
      <protection locked="0"/>
    </xf>
    <xf numFmtId="0" fontId="29" fillId="2" borderId="0" xfId="0" applyFont="1" applyFill="1" applyBorder="1" applyAlignment="1" applyProtection="1">
      <alignment vertical="center"/>
    </xf>
    <xf numFmtId="43" fontId="27" fillId="2" borderId="0" xfId="2" applyFont="1" applyFill="1" applyBorder="1" applyProtection="1"/>
    <xf numFmtId="43" fontId="27" fillId="2" borderId="0" xfId="2" applyFont="1" applyFill="1" applyBorder="1" applyAlignment="1" applyProtection="1">
      <alignment vertical="center"/>
    </xf>
    <xf numFmtId="10" fontId="29" fillId="3" borderId="35" xfId="0" applyNumberFormat="1" applyFont="1" applyFill="1" applyBorder="1" applyAlignment="1" applyProtection="1">
      <alignment horizontal="center" vertical="center"/>
      <protection locked="0"/>
    </xf>
    <xf numFmtId="0" fontId="34" fillId="2" borderId="0" xfId="0" applyFont="1" applyFill="1" applyBorder="1" applyAlignment="1" applyProtection="1">
      <alignment vertical="center"/>
    </xf>
    <xf numFmtId="10" fontId="30" fillId="2" borderId="35" xfId="3" applyNumberFormat="1" applyFont="1" applyFill="1" applyBorder="1" applyAlignment="1" applyProtection="1">
      <alignment horizontal="center"/>
    </xf>
    <xf numFmtId="0" fontId="30" fillId="2" borderId="18" xfId="0" applyFont="1" applyFill="1" applyBorder="1" applyAlignment="1" applyProtection="1">
      <alignment vertical="center"/>
    </xf>
    <xf numFmtId="0" fontId="30" fillId="2" borderId="18" xfId="0" applyFont="1" applyFill="1" applyBorder="1" applyAlignment="1" applyProtection="1">
      <alignment vertical="center" wrapText="1"/>
    </xf>
    <xf numFmtId="0" fontId="30" fillId="2" borderId="20" xfId="0" applyFont="1" applyFill="1" applyBorder="1" applyAlignment="1" applyProtection="1">
      <alignment vertical="center" wrapText="1"/>
    </xf>
    <xf numFmtId="0" fontId="30" fillId="2" borderId="20" xfId="0" applyFont="1" applyFill="1" applyBorder="1" applyAlignment="1" applyProtection="1">
      <alignment vertical="center"/>
    </xf>
    <xf numFmtId="0" fontId="30" fillId="2" borderId="9" xfId="0" applyFont="1" applyFill="1" applyBorder="1" applyAlignment="1" applyProtection="1">
      <alignment horizontal="center" vertical="center" wrapText="1"/>
    </xf>
    <xf numFmtId="0" fontId="30" fillId="2" borderId="22" xfId="0" applyFont="1" applyFill="1" applyBorder="1" applyAlignment="1" applyProtection="1">
      <alignment horizontal="center" vertical="center" wrapText="1"/>
    </xf>
    <xf numFmtId="43" fontId="30" fillId="2" borderId="22" xfId="2"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0" fillId="6" borderId="19" xfId="0" applyFont="1" applyFill="1" applyBorder="1" applyAlignment="1" applyProtection="1">
      <alignment wrapText="1"/>
    </xf>
    <xf numFmtId="0" fontId="30" fillId="6" borderId="18" xfId="0" applyFont="1" applyFill="1" applyBorder="1" applyAlignment="1" applyProtection="1">
      <alignment wrapText="1"/>
    </xf>
    <xf numFmtId="0" fontId="30" fillId="6" borderId="20" xfId="0" applyFont="1" applyFill="1" applyBorder="1" applyAlignment="1" applyProtection="1">
      <alignment wrapText="1"/>
    </xf>
    <xf numFmtId="0" fontId="30" fillId="6" borderId="20" xfId="0" applyFont="1" applyFill="1" applyBorder="1" applyAlignment="1" applyProtection="1">
      <alignment horizontal="center" wrapText="1"/>
    </xf>
    <xf numFmtId="0" fontId="30" fillId="6" borderId="9" xfId="0" applyFont="1" applyFill="1" applyBorder="1" applyAlignment="1" applyProtection="1">
      <alignment horizontal="center" wrapText="1"/>
    </xf>
    <xf numFmtId="0" fontId="30" fillId="6" borderId="0" xfId="0" applyFont="1" applyFill="1" applyBorder="1" applyAlignment="1" applyProtection="1">
      <alignment horizontal="center" wrapText="1"/>
    </xf>
    <xf numFmtId="43" fontId="30" fillId="6" borderId="0" xfId="2" applyFont="1" applyFill="1" applyBorder="1" applyAlignment="1" applyProtection="1">
      <alignment horizontal="center" wrapText="1"/>
    </xf>
    <xf numFmtId="0" fontId="27" fillId="3" borderId="18" xfId="0" applyFont="1" applyFill="1" applyBorder="1" applyAlignment="1" applyProtection="1"/>
    <xf numFmtId="0" fontId="27" fillId="3" borderId="20" xfId="0" applyFont="1" applyFill="1" applyBorder="1" applyAlignment="1" applyProtection="1">
      <alignment horizontal="left"/>
      <protection locked="0"/>
    </xf>
    <xf numFmtId="0" fontId="27" fillId="3" borderId="9" xfId="0" applyFont="1" applyFill="1" applyBorder="1" applyAlignment="1" applyProtection="1">
      <alignment horizontal="left"/>
      <protection locked="0"/>
    </xf>
    <xf numFmtId="1" fontId="35" fillId="2" borderId="0" xfId="0" applyNumberFormat="1" applyFont="1" applyFill="1"/>
    <xf numFmtId="44" fontId="27" fillId="3" borderId="9" xfId="1" applyFont="1" applyFill="1" applyBorder="1" applyProtection="1">
      <protection locked="0"/>
    </xf>
    <xf numFmtId="9" fontId="27" fillId="3" borderId="9" xfId="3" applyFont="1" applyFill="1" applyBorder="1" applyAlignment="1" applyProtection="1">
      <alignment horizontal="center"/>
      <protection locked="0"/>
    </xf>
    <xf numFmtId="43" fontId="35" fillId="2" borderId="0" xfId="2" applyFont="1" applyFill="1"/>
    <xf numFmtId="0" fontId="27" fillId="2" borderId="0" xfId="0" applyFont="1" applyFill="1" applyBorder="1" applyAlignment="1" applyProtection="1"/>
    <xf numFmtId="0" fontId="30" fillId="2" borderId="15" xfId="0" applyFont="1" applyFill="1" applyBorder="1" applyAlignment="1" applyProtection="1"/>
    <xf numFmtId="0" fontId="30" fillId="2" borderId="16" xfId="0" applyFont="1" applyFill="1" applyBorder="1" applyAlignment="1" applyProtection="1"/>
    <xf numFmtId="0" fontId="30" fillId="2" borderId="13" xfId="0" applyFont="1" applyFill="1" applyBorder="1" applyAlignment="1" applyProtection="1">
      <alignment horizontal="left" indent="2"/>
    </xf>
    <xf numFmtId="0" fontId="27" fillId="2" borderId="0" xfId="0" applyFont="1" applyFill="1" applyBorder="1" applyAlignment="1" applyProtection="1">
      <alignment horizontal="right"/>
    </xf>
    <xf numFmtId="0" fontId="27" fillId="2" borderId="0" xfId="0" applyFont="1" applyFill="1" applyBorder="1" applyAlignment="1" applyProtection="1">
      <alignment horizontal="left" indent="2"/>
    </xf>
    <xf numFmtId="43" fontId="27" fillId="2" borderId="9" xfId="2" applyFont="1" applyFill="1" applyBorder="1" applyAlignment="1" applyProtection="1">
      <alignment horizontal="center" wrapText="1"/>
    </xf>
    <xf numFmtId="0" fontId="27" fillId="2" borderId="13" xfId="0" applyFont="1" applyFill="1" applyBorder="1" applyAlignment="1" applyProtection="1"/>
    <xf numFmtId="0" fontId="36" fillId="2" borderId="15" xfId="0" applyFont="1" applyFill="1" applyBorder="1" applyAlignment="1" applyProtection="1"/>
    <xf numFmtId="0" fontId="36" fillId="2" borderId="16" xfId="0" applyFont="1" applyFill="1" applyBorder="1" applyAlignment="1" applyProtection="1"/>
    <xf numFmtId="0" fontId="30" fillId="2" borderId="16" xfId="0" applyFont="1" applyFill="1" applyBorder="1" applyAlignment="1" applyProtection="1">
      <alignment horizontal="right"/>
    </xf>
    <xf numFmtId="0" fontId="30" fillId="2" borderId="16" xfId="0" applyFont="1" applyFill="1" applyBorder="1" applyAlignment="1" applyProtection="1">
      <alignment horizontal="left" indent="2"/>
    </xf>
    <xf numFmtId="43" fontId="30" fillId="2" borderId="18" xfId="2" applyFont="1" applyFill="1" applyBorder="1" applyAlignment="1" applyProtection="1">
      <alignment horizontal="left" wrapText="1" indent="2"/>
    </xf>
    <xf numFmtId="0" fontId="30" fillId="2" borderId="17" xfId="0" applyFont="1" applyFill="1" applyBorder="1" applyAlignment="1" applyProtection="1">
      <alignment horizontal="left" indent="2"/>
    </xf>
    <xf numFmtId="0" fontId="30" fillId="2" borderId="18" xfId="0" applyFont="1" applyFill="1" applyBorder="1" applyAlignment="1" applyProtection="1">
      <alignment horizontal="center" wrapText="1"/>
    </xf>
    <xf numFmtId="0" fontId="27" fillId="2" borderId="10" xfId="0" applyFont="1" applyFill="1" applyBorder="1" applyAlignment="1" applyProtection="1"/>
    <xf numFmtId="0" fontId="27" fillId="2" borderId="11" xfId="0" applyFont="1" applyFill="1" applyBorder="1" applyAlignment="1" applyProtection="1"/>
    <xf numFmtId="0" fontId="27" fillId="2" borderId="11" xfId="0" applyFont="1" applyFill="1" applyBorder="1" applyAlignment="1" applyProtection="1">
      <alignment horizontal="right"/>
    </xf>
    <xf numFmtId="0" fontId="27" fillId="2" borderId="20" xfId="0" applyFont="1" applyFill="1" applyBorder="1" applyAlignment="1" applyProtection="1">
      <alignment horizontal="center" wrapText="1"/>
    </xf>
    <xf numFmtId="43" fontId="36" fillId="2" borderId="9" xfId="2" applyFont="1" applyFill="1" applyBorder="1" applyAlignment="1" applyProtection="1">
      <alignment horizontal="center" wrapText="1"/>
    </xf>
    <xf numFmtId="0" fontId="30" fillId="2" borderId="19" xfId="0" applyFont="1" applyFill="1" applyBorder="1" applyAlignment="1" applyProtection="1"/>
    <xf numFmtId="0" fontId="30" fillId="2" borderId="18" xfId="0" applyFont="1" applyFill="1" applyBorder="1" applyAlignment="1" applyProtection="1"/>
    <xf numFmtId="0" fontId="30" fillId="2" borderId="18" xfId="0" applyFont="1" applyFill="1" applyBorder="1" applyAlignment="1" applyProtection="1">
      <alignment horizontal="right"/>
    </xf>
    <xf numFmtId="0" fontId="30" fillId="2" borderId="18" xfId="0" applyFont="1" applyFill="1" applyBorder="1" applyAlignment="1" applyProtection="1">
      <alignment horizontal="left" indent="2"/>
    </xf>
    <xf numFmtId="0" fontId="36" fillId="2" borderId="18" xfId="0" applyFont="1" applyFill="1" applyBorder="1" applyAlignment="1" applyProtection="1">
      <alignment horizontal="left" wrapText="1" indent="2"/>
    </xf>
    <xf numFmtId="43" fontId="30" fillId="2" borderId="20" xfId="2" applyFont="1" applyFill="1" applyBorder="1" applyAlignment="1" applyProtection="1">
      <alignment horizontal="left" wrapText="1" indent="2"/>
    </xf>
    <xf numFmtId="0" fontId="30" fillId="2" borderId="0" xfId="0" applyFont="1" applyFill="1" applyBorder="1" applyProtection="1"/>
    <xf numFmtId="165" fontId="27" fillId="2" borderId="0" xfId="0" applyNumberFormat="1" applyFont="1" applyFill="1" applyBorder="1" applyProtection="1"/>
    <xf numFmtId="165" fontId="27" fillId="2" borderId="14" xfId="0" applyNumberFormat="1" applyFont="1" applyFill="1" applyBorder="1" applyProtection="1"/>
    <xf numFmtId="0" fontId="29" fillId="2" borderId="0" xfId="0" applyFont="1" applyFill="1" applyBorder="1" applyAlignment="1" applyProtection="1"/>
    <xf numFmtId="0" fontId="29" fillId="2" borderId="0" xfId="0" applyFont="1" applyFill="1" applyBorder="1" applyAlignment="1" applyProtection="1">
      <alignment wrapText="1"/>
    </xf>
    <xf numFmtId="0" fontId="27" fillId="3" borderId="21" xfId="0" applyFont="1" applyFill="1" applyBorder="1" applyAlignment="1" applyProtection="1">
      <protection locked="0"/>
    </xf>
    <xf numFmtId="0" fontId="29" fillId="2" borderId="0" xfId="0" applyFont="1" applyFill="1" applyBorder="1" applyAlignment="1" applyProtection="1">
      <alignment horizontal="left" indent="1"/>
    </xf>
    <xf numFmtId="0" fontId="29" fillId="3" borderId="16" xfId="0" applyFont="1" applyFill="1" applyBorder="1" applyAlignment="1" applyProtection="1">
      <protection locked="0"/>
    </xf>
    <xf numFmtId="0" fontId="27" fillId="3" borderId="16" xfId="0" applyFont="1" applyFill="1" applyBorder="1" applyAlignment="1" applyProtection="1">
      <alignment horizontal="left"/>
      <protection locked="0"/>
    </xf>
    <xf numFmtId="0" fontId="29" fillId="3" borderId="16" xfId="0" applyFont="1" applyFill="1" applyBorder="1" applyAlignment="1" applyProtection="1"/>
    <xf numFmtId="0" fontId="29" fillId="2" borderId="0" xfId="0" applyFont="1" applyFill="1" applyBorder="1" applyAlignment="1" applyProtection="1">
      <alignment horizontal="left"/>
    </xf>
    <xf numFmtId="43" fontId="27" fillId="2" borderId="0" xfId="2" applyFont="1" applyFill="1" applyBorder="1" applyAlignment="1" applyProtection="1">
      <alignment horizontal="left"/>
    </xf>
    <xf numFmtId="0" fontId="29" fillId="2" borderId="0" xfId="0" applyFont="1" applyFill="1" applyBorder="1" applyProtection="1"/>
    <xf numFmtId="0" fontId="27" fillId="2" borderId="14" xfId="0" applyFont="1" applyFill="1" applyBorder="1" applyProtection="1"/>
    <xf numFmtId="0" fontId="27" fillId="2" borderId="0" xfId="0" applyFont="1" applyFill="1" applyBorder="1" applyAlignment="1" applyProtection="1">
      <alignment horizontal="left" indent="1"/>
    </xf>
    <xf numFmtId="0" fontId="27" fillId="3" borderId="18" xfId="0" applyFont="1" applyFill="1" applyBorder="1" applyAlignment="1" applyProtection="1">
      <alignment horizontal="left"/>
      <protection locked="0"/>
    </xf>
    <xf numFmtId="0" fontId="27" fillId="2" borderId="0" xfId="0" applyFont="1" applyFill="1" applyBorder="1" applyAlignment="1" applyProtection="1">
      <alignment horizontal="left"/>
    </xf>
    <xf numFmtId="15" fontId="27" fillId="3" borderId="18" xfId="0" applyNumberFormat="1" applyFont="1" applyFill="1" applyBorder="1" applyAlignment="1" applyProtection="1">
      <alignment horizontal="left"/>
      <protection locked="0"/>
    </xf>
    <xf numFmtId="0" fontId="27" fillId="2" borderId="16" xfId="0" applyFont="1" applyFill="1" applyBorder="1" applyAlignment="1" applyProtection="1"/>
    <xf numFmtId="0" fontId="27" fillId="2" borderId="16" xfId="0" applyFont="1" applyFill="1" applyBorder="1" applyProtection="1"/>
    <xf numFmtId="43" fontId="27" fillId="2" borderId="16" xfId="2" applyFont="1" applyFill="1" applyBorder="1" applyProtection="1"/>
    <xf numFmtId="0" fontId="27" fillId="2" borderId="17" xfId="0" applyFont="1" applyFill="1" applyBorder="1" applyProtection="1"/>
    <xf numFmtId="0" fontId="37" fillId="5" borderId="24" xfId="0" applyFont="1" applyFill="1" applyBorder="1" applyProtection="1"/>
    <xf numFmtId="0" fontId="27" fillId="5" borderId="25" xfId="0" applyFont="1" applyFill="1" applyBorder="1" applyProtection="1"/>
    <xf numFmtId="43" fontId="27" fillId="5" borderId="25" xfId="2" applyFont="1" applyFill="1" applyBorder="1" applyProtection="1"/>
    <xf numFmtId="0" fontId="27" fillId="5" borderId="26" xfId="0" applyFont="1" applyFill="1" applyBorder="1" applyProtection="1"/>
    <xf numFmtId="0" fontId="27" fillId="5" borderId="27" xfId="0" applyFont="1" applyFill="1" applyBorder="1" applyProtection="1"/>
    <xf numFmtId="0" fontId="30" fillId="5" borderId="0" xfId="0" applyFont="1" applyFill="1" applyBorder="1" applyProtection="1"/>
    <xf numFmtId="0" fontId="27" fillId="5" borderId="0" xfId="0" applyFont="1" applyFill="1" applyBorder="1" applyProtection="1"/>
    <xf numFmtId="43" fontId="27" fillId="5" borderId="0" xfId="2" applyFont="1" applyFill="1" applyBorder="1" applyProtection="1"/>
    <xf numFmtId="0" fontId="27" fillId="5" borderId="0" xfId="0" applyFont="1" applyFill="1" applyBorder="1" applyAlignment="1" applyProtection="1">
      <alignment horizontal="center"/>
    </xf>
    <xf numFmtId="0" fontId="27" fillId="5" borderId="21" xfId="0" applyFont="1" applyFill="1" applyBorder="1" applyAlignment="1" applyProtection="1">
      <alignment horizontal="center"/>
    </xf>
    <xf numFmtId="0" fontId="27" fillId="5" borderId="23" xfId="0" applyFont="1" applyFill="1" applyBorder="1" applyProtection="1"/>
    <xf numFmtId="0" fontId="27" fillId="5" borderId="28" xfId="0" applyFont="1" applyFill="1" applyBorder="1" applyProtection="1"/>
    <xf numFmtId="0" fontId="27" fillId="5" borderId="29" xfId="0" applyFont="1" applyFill="1" applyBorder="1" applyProtection="1"/>
    <xf numFmtId="43" fontId="27" fillId="5" borderId="29" xfId="2" applyFont="1" applyFill="1" applyBorder="1" applyProtection="1"/>
    <xf numFmtId="0" fontId="27" fillId="5" borderId="30" xfId="0" applyFont="1" applyFill="1" applyBorder="1" applyProtection="1"/>
    <xf numFmtId="0" fontId="35" fillId="2" borderId="0" xfId="2" applyNumberFormat="1" applyFont="1" applyFill="1"/>
    <xf numFmtId="0" fontId="38" fillId="2" borderId="0" xfId="0" applyFont="1" applyFill="1"/>
    <xf numFmtId="0" fontId="27" fillId="2" borderId="0" xfId="0" applyNumberFormat="1" applyFont="1" applyFill="1" applyBorder="1" applyProtection="1"/>
    <xf numFmtId="0" fontId="34" fillId="2" borderId="0" xfId="0" applyFont="1" applyFill="1" applyBorder="1" applyAlignment="1" applyProtection="1">
      <alignment vertical="center" wrapText="1"/>
    </xf>
    <xf numFmtId="0" fontId="7" fillId="3" borderId="0" xfId="0" applyFont="1" applyFill="1" applyBorder="1" applyAlignment="1" applyProtection="1">
      <alignment horizontal="left"/>
    </xf>
    <xf numFmtId="0" fontId="30" fillId="2" borderId="0" xfId="0" applyFont="1" applyFill="1" applyBorder="1" applyAlignment="1" applyProtection="1">
      <alignment horizontal="left" indent="2"/>
    </xf>
    <xf numFmtId="0" fontId="25" fillId="2" borderId="0" xfId="0" applyFont="1" applyFill="1" applyBorder="1" applyAlignment="1" applyProtection="1">
      <alignment vertical="center" wrapText="1"/>
    </xf>
    <xf numFmtId="0" fontId="25" fillId="2" borderId="14" xfId="0" applyFont="1" applyFill="1" applyBorder="1" applyAlignment="1" applyProtection="1">
      <alignment vertical="center" wrapText="1"/>
    </xf>
    <xf numFmtId="43" fontId="27" fillId="3" borderId="9" xfId="2" applyFont="1" applyFill="1" applyBorder="1" applyAlignment="1" applyProtection="1">
      <alignment horizontal="right"/>
      <protection locked="0"/>
    </xf>
    <xf numFmtId="0" fontId="27" fillId="0" borderId="0" xfId="0" applyFont="1" applyFill="1"/>
    <xf numFmtId="0" fontId="30" fillId="2" borderId="19" xfId="0" applyFont="1" applyFill="1" applyBorder="1" applyAlignment="1" applyProtection="1">
      <alignment horizontal="left" vertical="center" indent="10"/>
    </xf>
    <xf numFmtId="2" fontId="24" fillId="2" borderId="0" xfId="0" applyNumberFormat="1" applyFont="1" applyFill="1" applyBorder="1" applyAlignment="1" applyProtection="1"/>
    <xf numFmtId="0" fontId="14" fillId="2" borderId="0" xfId="4" applyFont="1" applyFill="1" applyBorder="1" applyAlignment="1" applyProtection="1"/>
    <xf numFmtId="0" fontId="22" fillId="2" borderId="0" xfId="0" applyFont="1" applyFill="1" applyBorder="1" applyProtection="1"/>
    <xf numFmtId="0" fontId="6" fillId="2" borderId="9" xfId="0" applyFont="1" applyFill="1" applyBorder="1" applyAlignment="1" applyProtection="1">
      <alignment horizontal="center" vertical="center" wrapText="1"/>
    </xf>
    <xf numFmtId="10" fontId="0" fillId="0" borderId="0" xfId="0" applyNumberFormat="1" applyFont="1"/>
    <xf numFmtId="0" fontId="30" fillId="2" borderId="36" xfId="0" applyFont="1" applyFill="1" applyBorder="1" applyAlignment="1" applyProtection="1">
      <alignment horizontal="left" indent="2"/>
    </xf>
    <xf numFmtId="43" fontId="27" fillId="2" borderId="2" xfId="2" applyFont="1" applyFill="1" applyBorder="1" applyProtection="1"/>
    <xf numFmtId="0" fontId="27" fillId="2" borderId="2" xfId="0" applyFont="1" applyFill="1" applyBorder="1" applyProtection="1"/>
    <xf numFmtId="0" fontId="17" fillId="2" borderId="3" xfId="0" applyFont="1" applyFill="1" applyBorder="1" applyProtection="1"/>
    <xf numFmtId="0" fontId="27" fillId="2" borderId="4" xfId="0" applyFont="1" applyFill="1" applyBorder="1" applyAlignment="1" applyProtection="1">
      <alignment horizontal="left" vertical="center" indent="3"/>
    </xf>
    <xf numFmtId="0" fontId="19" fillId="2" borderId="5" xfId="0" applyFont="1" applyFill="1" applyBorder="1" applyProtection="1"/>
    <xf numFmtId="0" fontId="19" fillId="2" borderId="5" xfId="0" quotePrefix="1" applyFont="1" applyFill="1" applyBorder="1" applyProtection="1"/>
    <xf numFmtId="0" fontId="27" fillId="2" borderId="34" xfId="0" applyFont="1" applyFill="1" applyBorder="1" applyAlignment="1" applyProtection="1">
      <alignment horizontal="left" vertical="center" indent="3"/>
    </xf>
    <xf numFmtId="0" fontId="0" fillId="0" borderId="5" xfId="0" applyBorder="1"/>
    <xf numFmtId="0" fontId="30" fillId="2" borderId="6" xfId="0" applyFont="1" applyFill="1" applyBorder="1" applyAlignment="1" applyProtection="1">
      <alignment horizontal="left" vertical="center" indent="2"/>
    </xf>
    <xf numFmtId="43" fontId="27" fillId="2" borderId="7" xfId="2" applyFont="1" applyFill="1" applyBorder="1" applyProtection="1"/>
    <xf numFmtId="0" fontId="27" fillId="2" borderId="7" xfId="0" applyFont="1" applyFill="1" applyBorder="1" applyProtection="1"/>
    <xf numFmtId="0" fontId="39" fillId="0" borderId="0" xfId="0" applyFont="1"/>
    <xf numFmtId="43" fontId="39" fillId="0" borderId="0" xfId="0" applyNumberFormat="1" applyFont="1"/>
    <xf numFmtId="0" fontId="16" fillId="7" borderId="35" xfId="0" applyFont="1" applyFill="1" applyBorder="1" applyProtection="1"/>
    <xf numFmtId="171" fontId="30" fillId="2" borderId="35" xfId="3" applyNumberFormat="1" applyFont="1" applyFill="1" applyBorder="1" applyAlignment="1" applyProtection="1">
      <alignment horizontal="center"/>
    </xf>
    <xf numFmtId="0" fontId="18" fillId="2" borderId="0" xfId="0" applyFont="1" applyFill="1" applyBorder="1" applyProtection="1"/>
    <xf numFmtId="0" fontId="27" fillId="3" borderId="16" xfId="0" applyFont="1" applyFill="1" applyBorder="1" applyAlignment="1" applyProtection="1">
      <protection locked="0"/>
    </xf>
    <xf numFmtId="0" fontId="27" fillId="3" borderId="19" xfId="0" applyFont="1" applyFill="1" applyBorder="1" applyAlignment="1" applyProtection="1">
      <protection locked="0"/>
    </xf>
    <xf numFmtId="0" fontId="27" fillId="3" borderId="20" xfId="0" applyFont="1" applyFill="1" applyBorder="1" applyAlignment="1" applyProtection="1">
      <protection locked="0"/>
    </xf>
    <xf numFmtId="0" fontId="40" fillId="2" borderId="0" xfId="0" applyFont="1" applyFill="1" applyBorder="1" applyAlignment="1" applyProtection="1">
      <alignment vertical="center" wrapText="1"/>
    </xf>
    <xf numFmtId="0" fontId="17" fillId="2" borderId="5" xfId="0" quotePrefix="1" applyFont="1" applyFill="1" applyBorder="1" applyProtection="1"/>
    <xf numFmtId="0" fontId="28" fillId="2" borderId="0" xfId="0" applyFont="1" applyFill="1" applyAlignment="1">
      <alignment vertical="center"/>
    </xf>
    <xf numFmtId="0" fontId="14" fillId="3" borderId="18" xfId="4" applyFill="1" applyBorder="1" applyAlignment="1" applyProtection="1">
      <protection locked="0"/>
    </xf>
    <xf numFmtId="2" fontId="27" fillId="3" borderId="16" xfId="0" applyNumberFormat="1" applyFont="1" applyFill="1" applyBorder="1" applyAlignment="1" applyProtection="1">
      <alignment horizontal="center" vertical="center"/>
      <protection locked="0"/>
    </xf>
    <xf numFmtId="1" fontId="28" fillId="2" borderId="0" xfId="0" applyNumberFormat="1" applyFont="1" applyFill="1"/>
    <xf numFmtId="0" fontId="0" fillId="2" borderId="0" xfId="0" applyFill="1" applyAlignment="1"/>
    <xf numFmtId="0" fontId="0" fillId="0" borderId="0" xfId="0" applyAlignment="1"/>
    <xf numFmtId="2" fontId="27" fillId="2" borderId="9" xfId="2" applyNumberFormat="1" applyFont="1" applyFill="1" applyBorder="1" applyAlignment="1" applyProtection="1">
      <alignment horizontal="center" wrapText="1"/>
      <protection hidden="1"/>
    </xf>
    <xf numFmtId="0" fontId="27" fillId="2" borderId="9" xfId="0" applyFont="1" applyFill="1" applyBorder="1" applyAlignment="1" applyProtection="1">
      <alignment horizontal="center" wrapText="1"/>
      <protection hidden="1"/>
    </xf>
    <xf numFmtId="1" fontId="28" fillId="2" borderId="0" xfId="0" applyNumberFormat="1" applyFont="1" applyFill="1" applyProtection="1">
      <protection hidden="1"/>
    </xf>
    <xf numFmtId="166" fontId="27" fillId="2" borderId="9" xfId="1" applyNumberFormat="1" applyFont="1" applyFill="1" applyBorder="1" applyAlignment="1" applyProtection="1">
      <alignment horizontal="center" wrapText="1"/>
      <protection hidden="1"/>
    </xf>
    <xf numFmtId="43" fontId="35" fillId="2" borderId="0" xfId="2" applyFont="1" applyFill="1" applyProtection="1">
      <protection hidden="1"/>
    </xf>
    <xf numFmtId="43" fontId="27" fillId="2" borderId="9" xfId="2" applyFont="1" applyFill="1" applyBorder="1" applyAlignment="1" applyProtection="1">
      <alignment horizontal="center"/>
      <protection hidden="1"/>
    </xf>
    <xf numFmtId="44" fontId="27" fillId="2" borderId="9" xfId="1" applyFont="1" applyFill="1" applyBorder="1" applyAlignment="1" applyProtection="1">
      <alignment horizontal="center"/>
      <protection hidden="1"/>
    </xf>
    <xf numFmtId="1" fontId="35" fillId="2" borderId="0" xfId="0" applyNumberFormat="1" applyFont="1" applyFill="1" applyProtection="1">
      <protection hidden="1"/>
    </xf>
    <xf numFmtId="166" fontId="27" fillId="2" borderId="22" xfId="1" applyNumberFormat="1" applyFont="1" applyFill="1" applyBorder="1" applyAlignment="1" applyProtection="1">
      <alignment horizontal="center" wrapText="1"/>
      <protection hidden="1"/>
    </xf>
    <xf numFmtId="44" fontId="27" fillId="2" borderId="22" xfId="1" applyFont="1" applyFill="1" applyBorder="1" applyAlignment="1" applyProtection="1">
      <alignment horizontal="center"/>
      <protection hidden="1"/>
    </xf>
    <xf numFmtId="167" fontId="27" fillId="2" borderId="9" xfId="1" applyNumberFormat="1" applyFont="1" applyFill="1" applyBorder="1" applyAlignment="1" applyProtection="1">
      <alignment horizontal="center" wrapText="1"/>
      <protection hidden="1"/>
    </xf>
    <xf numFmtId="43" fontId="30" fillId="2" borderId="9" xfId="2" applyFont="1" applyFill="1" applyBorder="1" applyAlignment="1" applyProtection="1">
      <alignment horizontal="center"/>
      <protection hidden="1"/>
    </xf>
    <xf numFmtId="43" fontId="36" fillId="2" borderId="9" xfId="2" applyFont="1" applyFill="1" applyBorder="1" applyAlignment="1" applyProtection="1">
      <alignment horizontal="center"/>
      <protection hidden="1"/>
    </xf>
    <xf numFmtId="167" fontId="30" fillId="2" borderId="9" xfId="1" applyNumberFormat="1" applyFont="1" applyFill="1" applyBorder="1" applyAlignment="1" applyProtection="1">
      <alignment horizontal="center" wrapText="1"/>
      <protection hidden="1"/>
    </xf>
    <xf numFmtId="43" fontId="36" fillId="2" borderId="9" xfId="2" applyFont="1" applyFill="1" applyBorder="1" applyAlignment="1" applyProtection="1">
      <alignment horizontal="right" wrapText="1"/>
      <protection hidden="1"/>
    </xf>
    <xf numFmtId="0" fontId="0" fillId="5" borderId="6" xfId="0" applyFont="1" applyFill="1" applyBorder="1" applyProtection="1"/>
    <xf numFmtId="0" fontId="38" fillId="5" borderId="7" xfId="0" applyFont="1" applyFill="1" applyBorder="1" applyProtection="1"/>
    <xf numFmtId="43" fontId="38" fillId="5" borderId="7" xfId="2" applyFont="1" applyFill="1" applyBorder="1" applyProtection="1"/>
    <xf numFmtId="0" fontId="0" fillId="5" borderId="7" xfId="0" applyFont="1" applyFill="1" applyBorder="1" applyProtection="1"/>
    <xf numFmtId="0" fontId="0" fillId="5" borderId="8" xfId="0" applyFont="1" applyFill="1" applyBorder="1" applyProtection="1"/>
    <xf numFmtId="0" fontId="0" fillId="5" borderId="0" xfId="0" applyFont="1" applyFill="1"/>
    <xf numFmtId="0" fontId="0" fillId="5" borderId="0" xfId="0" applyFill="1"/>
    <xf numFmtId="0" fontId="0" fillId="5" borderId="2" xfId="0" applyFont="1" applyFill="1" applyBorder="1"/>
    <xf numFmtId="43" fontId="0" fillId="5" borderId="0" xfId="2" applyFont="1" applyFill="1"/>
    <xf numFmtId="0" fontId="0" fillId="5" borderId="31" xfId="0" applyFill="1" applyBorder="1" applyAlignment="1"/>
    <xf numFmtId="0" fontId="0" fillId="5" borderId="32" xfId="0" applyFill="1" applyBorder="1" applyAlignment="1"/>
    <xf numFmtId="0" fontId="0" fillId="5" borderId="33" xfId="0" applyFill="1" applyBorder="1"/>
    <xf numFmtId="0" fontId="0" fillId="5" borderId="0" xfId="0" applyFill="1" applyBorder="1" applyAlignment="1"/>
    <xf numFmtId="0" fontId="23" fillId="5" borderId="31" xfId="0" applyFont="1" applyFill="1" applyBorder="1" applyAlignment="1">
      <alignment horizontal="center" vertical="center" wrapText="1"/>
    </xf>
    <xf numFmtId="0" fontId="0" fillId="5" borderId="0" xfId="0" applyFill="1" applyBorder="1" applyAlignment="1">
      <alignment vertical="center" wrapText="1"/>
    </xf>
    <xf numFmtId="0" fontId="23" fillId="5" borderId="32" xfId="0" applyFont="1" applyFill="1" applyBorder="1" applyAlignment="1">
      <alignment horizontal="center" vertical="center" wrapText="1"/>
    </xf>
    <xf numFmtId="0" fontId="23" fillId="5" borderId="33" xfId="0" applyFont="1" applyFill="1" applyBorder="1" applyAlignment="1">
      <alignment horizontal="center" vertical="center" wrapText="1"/>
    </xf>
    <xf numFmtId="0" fontId="23" fillId="5" borderId="0" xfId="0" applyFont="1" applyFill="1" applyBorder="1" applyAlignment="1">
      <alignment horizontal="center" vertical="center" wrapText="1"/>
    </xf>
    <xf numFmtId="2" fontId="42" fillId="5" borderId="35" xfId="0" applyNumberFormat="1" applyFont="1" applyFill="1" applyBorder="1" applyAlignment="1">
      <alignment horizontal="center" vertical="center" wrapText="1"/>
    </xf>
    <xf numFmtId="2" fontId="41" fillId="5" borderId="35" xfId="0" applyNumberFormat="1" applyFont="1" applyFill="1" applyBorder="1" applyAlignment="1">
      <alignment horizontal="center" vertical="center"/>
    </xf>
    <xf numFmtId="2" fontId="41" fillId="5" borderId="35" xfId="2" applyNumberFormat="1" applyFont="1" applyFill="1" applyBorder="1" applyAlignment="1">
      <alignment horizontal="center" vertical="center" wrapText="1"/>
    </xf>
    <xf numFmtId="2" fontId="41" fillId="5" borderId="35" xfId="0" applyNumberFormat="1" applyFont="1" applyFill="1" applyBorder="1" applyAlignment="1">
      <alignment horizontal="center" vertical="center" wrapText="1"/>
    </xf>
    <xf numFmtId="0" fontId="0" fillId="5" borderId="1" xfId="0" applyFill="1" applyBorder="1" applyAlignment="1">
      <alignment horizontal="center"/>
    </xf>
    <xf numFmtId="0" fontId="0" fillId="5" borderId="0" xfId="0" applyFill="1" applyBorder="1"/>
    <xf numFmtId="2" fontId="0" fillId="5" borderId="2" xfId="0" applyNumberFormat="1" applyFill="1" applyBorder="1" applyAlignment="1">
      <alignment horizontal="center"/>
    </xf>
    <xf numFmtId="2" fontId="0" fillId="5" borderId="3" xfId="0" applyNumberFormat="1" applyFill="1" applyBorder="1" applyAlignment="1">
      <alignment horizontal="center"/>
    </xf>
    <xf numFmtId="168" fontId="0" fillId="5" borderId="0" xfId="0" applyNumberFormat="1" applyFill="1" applyAlignment="1">
      <alignment wrapText="1"/>
    </xf>
    <xf numFmtId="0" fontId="0" fillId="5" borderId="0" xfId="0" applyFill="1" applyBorder="1" applyAlignment="1">
      <alignment horizontal="center"/>
    </xf>
    <xf numFmtId="2" fontId="0" fillId="5" borderId="35" xfId="0" applyNumberFormat="1" applyFill="1" applyBorder="1" applyAlignment="1">
      <alignment horizontal="center"/>
    </xf>
    <xf numFmtId="2" fontId="0" fillId="5" borderId="35" xfId="3" applyNumberFormat="1" applyFont="1" applyFill="1" applyBorder="1" applyAlignment="1">
      <alignment horizontal="center"/>
    </xf>
    <xf numFmtId="2" fontId="0" fillId="5" borderId="35" xfId="2" applyNumberFormat="1" applyFont="1" applyFill="1" applyBorder="1" applyAlignment="1">
      <alignment horizontal="center"/>
    </xf>
    <xf numFmtId="169" fontId="0" fillId="5" borderId="35" xfId="0" applyNumberFormat="1" applyFill="1" applyBorder="1" applyAlignment="1">
      <alignment horizontal="center"/>
    </xf>
    <xf numFmtId="0" fontId="0" fillId="5" borderId="4" xfId="0" applyFill="1" applyBorder="1" applyAlignment="1">
      <alignment horizontal="center"/>
    </xf>
    <xf numFmtId="0" fontId="0" fillId="5" borderId="0" xfId="0" applyFill="1" applyAlignment="1">
      <alignment wrapText="1"/>
    </xf>
    <xf numFmtId="0" fontId="0" fillId="5" borderId="6" xfId="0" applyFill="1" applyBorder="1" applyAlignment="1">
      <alignment horizontal="center"/>
    </xf>
    <xf numFmtId="0" fontId="0" fillId="5" borderId="7" xfId="0" applyFill="1" applyBorder="1"/>
    <xf numFmtId="2" fontId="0" fillId="5" borderId="32" xfId="0" applyNumberFormat="1" applyFill="1" applyBorder="1" applyAlignment="1">
      <alignment horizontal="center"/>
    </xf>
    <xf numFmtId="2" fontId="0" fillId="5" borderId="33" xfId="0" applyNumberFormat="1" applyFill="1" applyBorder="1" applyAlignment="1">
      <alignment horizontal="center"/>
    </xf>
    <xf numFmtId="0" fontId="0" fillId="5" borderId="35" xfId="0" applyFill="1" applyBorder="1"/>
    <xf numFmtId="0" fontId="0" fillId="5" borderId="35" xfId="0" applyFill="1" applyBorder="1" applyAlignment="1">
      <alignment wrapText="1"/>
    </xf>
    <xf numFmtId="43" fontId="0" fillId="5" borderId="35" xfId="2" applyNumberFormat="1" applyFont="1" applyFill="1" applyBorder="1" applyAlignment="1">
      <alignment wrapText="1"/>
    </xf>
    <xf numFmtId="0" fontId="0" fillId="5" borderId="35" xfId="0" applyFill="1" applyBorder="1" applyAlignment="1">
      <alignment horizontal="center"/>
    </xf>
    <xf numFmtId="43" fontId="0" fillId="5" borderId="35" xfId="2" applyNumberFormat="1" applyFont="1" applyFill="1" applyBorder="1"/>
    <xf numFmtId="2" fontId="0" fillId="5" borderId="35" xfId="0" applyNumberFormat="1" applyFill="1" applyBorder="1"/>
    <xf numFmtId="43" fontId="0" fillId="5" borderId="35" xfId="0" applyNumberFormat="1" applyFill="1" applyBorder="1"/>
    <xf numFmtId="164" fontId="0" fillId="5" borderId="35" xfId="0" applyNumberFormat="1" applyFill="1" applyBorder="1"/>
    <xf numFmtId="2" fontId="0" fillId="5" borderId="0" xfId="0" applyNumberFormat="1" applyFill="1"/>
    <xf numFmtId="2" fontId="0" fillId="5" borderId="0" xfId="0" applyNumberFormat="1" applyFill="1" applyBorder="1" applyAlignment="1">
      <alignment horizontal="center"/>
    </xf>
    <xf numFmtId="170" fontId="0" fillId="5" borderId="0" xfId="0" applyNumberFormat="1" applyFill="1" applyBorder="1" applyAlignment="1">
      <alignment horizontal="center"/>
    </xf>
    <xf numFmtId="2" fontId="0" fillId="5" borderId="0" xfId="3" applyNumberFormat="1" applyFont="1" applyFill="1" applyBorder="1" applyAlignment="1">
      <alignment horizontal="center"/>
    </xf>
    <xf numFmtId="170" fontId="0" fillId="5" borderId="0" xfId="3" applyNumberFormat="1" applyFont="1" applyFill="1" applyBorder="1" applyAlignment="1">
      <alignment horizontal="left"/>
    </xf>
    <xf numFmtId="0" fontId="0" fillId="5" borderId="31" xfId="0" applyFill="1" applyBorder="1" applyAlignment="1">
      <alignment horizontal="center" wrapText="1"/>
    </xf>
    <xf numFmtId="0" fontId="0" fillId="5" borderId="32" xfId="0" applyFill="1" applyBorder="1" applyAlignment="1">
      <alignment horizontal="center" wrapText="1"/>
    </xf>
    <xf numFmtId="0" fontId="0" fillId="5" borderId="33" xfId="0" applyFill="1" applyBorder="1" applyAlignment="1">
      <alignment horizontal="center" wrapText="1"/>
    </xf>
    <xf numFmtId="0" fontId="25" fillId="2" borderId="0"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7" fillId="2" borderId="0" xfId="0" applyFont="1" applyFill="1" applyBorder="1" applyAlignment="1" applyProtection="1">
      <alignment horizontal="left" indent="2"/>
    </xf>
    <xf numFmtId="0" fontId="27" fillId="2" borderId="14" xfId="0" applyFont="1" applyFill="1" applyBorder="1" applyAlignment="1" applyProtection="1">
      <alignment horizontal="left" indent="2"/>
    </xf>
    <xf numFmtId="0" fontId="30" fillId="2" borderId="19" xfId="0" applyFont="1" applyFill="1" applyBorder="1" applyAlignment="1" applyProtection="1">
      <alignment horizontal="center" vertical="center" wrapText="1"/>
    </xf>
    <xf numFmtId="0" fontId="30" fillId="2" borderId="18"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5" fillId="2" borderId="16" xfId="0" applyFont="1" applyFill="1" applyBorder="1" applyAlignment="1" applyProtection="1">
      <alignment horizontal="center"/>
    </xf>
    <xf numFmtId="0" fontId="27" fillId="2" borderId="11" xfId="0" applyFont="1" applyFill="1" applyBorder="1" applyAlignment="1" applyProtection="1">
      <alignment horizontal="left" indent="2"/>
    </xf>
    <xf numFmtId="0" fontId="27" fillId="2" borderId="12" xfId="0" applyFont="1" applyFill="1" applyBorder="1" applyAlignment="1" applyProtection="1">
      <alignment horizontal="left" indent="2"/>
    </xf>
  </cellXfs>
  <cellStyles count="5">
    <cellStyle name="Comma" xfId="2" builtinId="3"/>
    <cellStyle name="Currency" xfId="1" builtinId="4"/>
    <cellStyle name="Hyperlink" xfId="4" builtinId="8"/>
    <cellStyle name="Normal" xfId="0" builtinId="0"/>
    <cellStyle name="Percent" xfId="3"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102</xdr:row>
      <xdr:rowOff>161925</xdr:rowOff>
    </xdr:from>
    <xdr:to>
      <xdr:col>6</xdr:col>
      <xdr:colOff>561975</xdr:colOff>
      <xdr:row>111</xdr:row>
      <xdr:rowOff>85726</xdr:rowOff>
    </xdr:to>
    <xdr:pic>
      <xdr:nvPicPr>
        <xdr:cNvPr id="2" name="Picture 1" descr="Cell U24, CPP = 4.95%&#10;Cell U25, EI = 2.63%&#10;Cell U26, WSIB = 0%&#10;Cell U27, EHT = 1.95%&#10;Cell U28, Vacation Pay = 4.00%&#10;Cell U29, Public Holiday Pay = 3.98%&#10;Cell U30, total = 17.51%" title="Sample completed mandatory benefits tab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0526375"/>
          <a:ext cx="4191000" cy="1724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179</xdr:row>
      <xdr:rowOff>120437</xdr:rowOff>
    </xdr:from>
    <xdr:to>
      <xdr:col>12</xdr:col>
      <xdr:colOff>95250</xdr:colOff>
      <xdr:row>186</xdr:row>
      <xdr:rowOff>142675</xdr:rowOff>
    </xdr:to>
    <xdr:pic>
      <xdr:nvPicPr>
        <xdr:cNvPr id="3" name="Picture 2" descr="The table provides illustrates the results for Child Care Centre ABC as follows:  Fully Eligible RECE of 1.59 FTE, with corresponding salary of $2,788.12 + benefits of $487.92 = total compensation of $3,276.04&#10;Fully eligible non-RECE of 1.48 FTE with corresponding salary of $2,589.65 + benefits of $453.19 = total compensation of $3,042.84&#10;Partially eligible supervisor of 0.37 FTE with corresponding salary of $648.38 + benefits of $113.47 = total compensation of $761.85" title="Sample calculated summary section"/>
        <xdr:cNvPicPr>
          <a:picLocks noChangeAspect="1"/>
        </xdr:cNvPicPr>
      </xdr:nvPicPr>
      <xdr:blipFill>
        <a:blip xmlns:r="http://schemas.openxmlformats.org/officeDocument/2006/relationships" r:embed="rId2"/>
        <a:stretch>
          <a:fillRect/>
        </a:stretch>
      </xdr:blipFill>
      <xdr:spPr>
        <a:xfrm>
          <a:off x="19050" y="35877287"/>
          <a:ext cx="7810500" cy="1422413"/>
        </a:xfrm>
        <a:prstGeom prst="rect">
          <a:avLst/>
        </a:prstGeom>
      </xdr:spPr>
    </xdr:pic>
    <xdr:clientData/>
  </xdr:twoCellAnchor>
  <xdr:twoCellAnchor>
    <xdr:from>
      <xdr:col>9</xdr:col>
      <xdr:colOff>571500</xdr:colOff>
      <xdr:row>150</xdr:row>
      <xdr:rowOff>200024</xdr:rowOff>
    </xdr:from>
    <xdr:to>
      <xdr:col>11</xdr:col>
      <xdr:colOff>142875</xdr:colOff>
      <xdr:row>151</xdr:row>
      <xdr:rowOff>180974</xdr:rowOff>
    </xdr:to>
    <xdr:sp macro="" textlink="">
      <xdr:nvSpPr>
        <xdr:cNvPr id="4" name="Rectangle 3"/>
        <xdr:cNvSpPr/>
      </xdr:nvSpPr>
      <xdr:spPr>
        <a:xfrm>
          <a:off x="6477000" y="30156149"/>
          <a:ext cx="790575" cy="1809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191</xdr:row>
      <xdr:rowOff>133350</xdr:rowOff>
    </xdr:from>
    <xdr:to>
      <xdr:col>12</xdr:col>
      <xdr:colOff>285750</xdr:colOff>
      <xdr:row>196</xdr:row>
      <xdr:rowOff>200024</xdr:rowOff>
    </xdr:to>
    <xdr:pic>
      <xdr:nvPicPr>
        <xdr:cNvPr id="5" name="Picture 4" descr="The certification box includes the following text:&#10;As a signing authority for this organization, I certify that the information included in this application is accurate and represents the positions that can be counted toward adult to child ratios under the Day Nurseries Act as of December 31, 2014.&#10;It includes the following fields for completion by the First Nation:&#10;Name of signing authority&#10;Title&#10;Date&#10;" title="Sample image - certification bo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8290500"/>
          <a:ext cx="8020050" cy="106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206</xdr:row>
      <xdr:rowOff>9525</xdr:rowOff>
    </xdr:from>
    <xdr:to>
      <xdr:col>10</xdr:col>
      <xdr:colOff>36739</xdr:colOff>
      <xdr:row>209</xdr:row>
      <xdr:rowOff>97778</xdr:rowOff>
    </xdr:to>
    <xdr:pic>
      <xdr:nvPicPr>
        <xdr:cNvPr id="6" name="Picture 5" descr="The image shows a yellow box with the following text:&#10;(To be completed by Ministry of Education only)&#10;Approval&#10;The child care agency is approved for the following home child care enhancement grant funding.  &#10;Beside the text there is a blank box to be completed by the Ministry." title="Sample image - approval "/>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5" y="41167050"/>
          <a:ext cx="6428014" cy="688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85726</xdr:colOff>
      <xdr:row>62</xdr:row>
      <xdr:rowOff>9525</xdr:rowOff>
    </xdr:from>
    <xdr:to>
      <xdr:col>9</xdr:col>
      <xdr:colOff>55197</xdr:colOff>
      <xdr:row>72</xdr:row>
      <xdr:rowOff>81987</xdr:rowOff>
    </xdr:to>
    <xdr:pic>
      <xdr:nvPicPr>
        <xdr:cNvPr id="7" name="Picture 6" descr="This picture illustrates two completed sections.  Child care centre name is Child Care Centre ABC; operator name is DEF First Nation; License number is 12345, mailing address is 123 Alphabet Street, Sioux Lookout, Ontario, M7A 1L2.&#10;&#10;The section section of contact name is Mary Smith; phone number is (416) 416-4164 and email address is Mary.Smith@DEF.ca" title="Sample completed section of Child Care Centre/Agency and Contact Informatio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726" y="12268200"/>
          <a:ext cx="5874971" cy="2072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104775</xdr:rowOff>
    </xdr:from>
    <xdr:to>
      <xdr:col>11</xdr:col>
      <xdr:colOff>76200</xdr:colOff>
      <xdr:row>29</xdr:row>
      <xdr:rowOff>33337</xdr:rowOff>
    </xdr:to>
    <xdr:pic>
      <xdr:nvPicPr>
        <xdr:cNvPr id="8" name="Picture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00375"/>
          <a:ext cx="72009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95250</xdr:rowOff>
    </xdr:from>
    <xdr:to>
      <xdr:col>9</xdr:col>
      <xdr:colOff>476250</xdr:colOff>
      <xdr:row>84</xdr:row>
      <xdr:rowOff>152400</xdr:rowOff>
    </xdr:to>
    <xdr:pic>
      <xdr:nvPicPr>
        <xdr:cNvPr id="9"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5859125"/>
          <a:ext cx="6381750" cy="1057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141</xdr:row>
      <xdr:rowOff>85725</xdr:rowOff>
    </xdr:from>
    <xdr:to>
      <xdr:col>11</xdr:col>
      <xdr:colOff>266700</xdr:colOff>
      <xdr:row>152</xdr:row>
      <xdr:rowOff>47625</xdr:rowOff>
    </xdr:to>
    <xdr:pic>
      <xdr:nvPicPr>
        <xdr:cNvPr id="10" name="Picture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350" y="28241625"/>
          <a:ext cx="7258050" cy="2162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163</xdr:row>
      <xdr:rowOff>76200</xdr:rowOff>
    </xdr:from>
    <xdr:to>
      <xdr:col>7</xdr:col>
      <xdr:colOff>542925</xdr:colOff>
      <xdr:row>174</xdr:row>
      <xdr:rowOff>104774</xdr:rowOff>
    </xdr:to>
    <xdr:pic>
      <xdr:nvPicPr>
        <xdr:cNvPr id="11" name="Picture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0975" y="32632650"/>
          <a:ext cx="5048250" cy="2228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514350</xdr:colOff>
          <xdr:row>149</xdr:row>
          <xdr:rowOff>47625</xdr:rowOff>
        </xdr:from>
        <xdr:to>
          <xdr:col>21</xdr:col>
          <xdr:colOff>885825</xdr:colOff>
          <xdr:row>150</xdr:row>
          <xdr:rowOff>66675</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xdr:twoCellAnchor>
    <xdr:from>
      <xdr:col>20</xdr:col>
      <xdr:colOff>834908</xdr:colOff>
      <xdr:row>28</xdr:row>
      <xdr:rowOff>105834</xdr:rowOff>
    </xdr:from>
    <xdr:to>
      <xdr:col>21</xdr:col>
      <xdr:colOff>399815</xdr:colOff>
      <xdr:row>28</xdr:row>
      <xdr:rowOff>105834</xdr:rowOff>
    </xdr:to>
    <xdr:cxnSp macro="">
      <xdr:nvCxnSpPr>
        <xdr:cNvPr id="3" name="Straight Arrow Connector 2"/>
        <xdr:cNvCxnSpPr/>
      </xdr:nvCxnSpPr>
      <xdr:spPr>
        <a:xfrm>
          <a:off x="14675556" y="5385741"/>
          <a:ext cx="529166" cy="0"/>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abSelected="1" zoomScale="80" zoomScaleNormal="80" workbookViewId="0">
      <selection activeCell="P15" sqref="P15"/>
    </sheetView>
  </sheetViews>
  <sheetFormatPr defaultRowHeight="15" x14ac:dyDescent="0.25"/>
  <cols>
    <col min="2" max="4" width="10.42578125" bestFit="1" customWidth="1"/>
    <col min="5" max="5" width="11.5703125" customWidth="1"/>
    <col min="6" max="7" width="9.140625" customWidth="1"/>
    <col min="12" max="12" width="9.140625" customWidth="1"/>
    <col min="13" max="13" width="5" customWidth="1"/>
    <col min="14" max="14" width="9.140625" customWidth="1"/>
  </cols>
  <sheetData>
    <row r="1" spans="1:13" ht="15.75" x14ac:dyDescent="0.25">
      <c r="A1" s="121" t="s">
        <v>55</v>
      </c>
      <c r="B1" s="121"/>
      <c r="C1" s="121"/>
      <c r="D1" s="121"/>
      <c r="E1" s="121"/>
      <c r="F1" s="121"/>
      <c r="G1" s="121"/>
      <c r="H1" s="121"/>
      <c r="I1" s="121"/>
      <c r="J1" s="121"/>
      <c r="K1" s="121"/>
      <c r="L1" s="121"/>
      <c r="M1" s="4"/>
    </row>
    <row r="2" spans="1:13" ht="15.75" x14ac:dyDescent="0.25">
      <c r="A2" s="122"/>
      <c r="B2" s="120"/>
      <c r="C2" s="120"/>
      <c r="D2" s="120"/>
      <c r="E2" s="120"/>
      <c r="F2" s="120"/>
      <c r="G2" s="120"/>
      <c r="H2" s="120"/>
      <c r="I2" s="120"/>
      <c r="J2" s="120"/>
      <c r="K2" s="120"/>
      <c r="L2" s="120"/>
      <c r="M2" s="4"/>
    </row>
    <row r="3" spans="1:13" x14ac:dyDescent="0.25">
      <c r="A3" s="122" t="s">
        <v>63</v>
      </c>
      <c r="B3" s="122"/>
      <c r="C3" s="122"/>
      <c r="D3" s="122"/>
      <c r="E3" s="122"/>
      <c r="F3" s="122"/>
      <c r="G3" s="122"/>
      <c r="H3" s="122"/>
      <c r="I3" s="122"/>
      <c r="J3" s="122"/>
      <c r="K3" s="122"/>
      <c r="L3" s="122"/>
      <c r="M3" s="4"/>
    </row>
    <row r="4" spans="1:13" x14ac:dyDescent="0.25">
      <c r="A4" s="130" t="s">
        <v>143</v>
      </c>
      <c r="B4" s="122"/>
      <c r="C4" s="122"/>
      <c r="D4" s="122"/>
      <c r="E4" s="122"/>
      <c r="F4" s="122"/>
      <c r="G4" s="122"/>
      <c r="H4" s="122"/>
      <c r="I4" s="122"/>
      <c r="J4" s="122"/>
      <c r="K4" s="122"/>
      <c r="L4" s="122"/>
      <c r="M4" s="4"/>
    </row>
    <row r="5" spans="1:13" x14ac:dyDescent="0.25">
      <c r="A5" s="122" t="s">
        <v>194</v>
      </c>
      <c r="B5" s="122"/>
      <c r="C5" s="122"/>
      <c r="D5" s="122"/>
      <c r="E5" s="122"/>
      <c r="F5" s="122"/>
      <c r="G5" s="122"/>
      <c r="H5" s="122"/>
      <c r="I5" s="122"/>
      <c r="J5" s="122"/>
      <c r="K5" s="122"/>
      <c r="L5" s="122"/>
      <c r="M5" s="4"/>
    </row>
    <row r="6" spans="1:13" x14ac:dyDescent="0.25">
      <c r="A6" s="122" t="s">
        <v>195</v>
      </c>
      <c r="B6" s="122"/>
      <c r="C6" s="122"/>
      <c r="D6" s="122"/>
      <c r="E6" s="122"/>
      <c r="F6" s="122"/>
      <c r="G6" s="122"/>
      <c r="H6" s="122"/>
      <c r="I6" s="122"/>
      <c r="J6" s="122"/>
      <c r="K6" s="122"/>
      <c r="L6" s="122"/>
      <c r="M6" s="4"/>
    </row>
    <row r="7" spans="1:13" x14ac:dyDescent="0.25">
      <c r="A7" s="122"/>
      <c r="B7" s="122"/>
      <c r="C7" s="122"/>
      <c r="D7" s="122"/>
      <c r="E7" s="122"/>
      <c r="F7" s="122"/>
      <c r="G7" s="122"/>
      <c r="H7" s="122"/>
      <c r="I7" s="122"/>
      <c r="J7" s="122"/>
      <c r="K7" s="122"/>
      <c r="L7" s="122"/>
      <c r="M7" s="4"/>
    </row>
    <row r="8" spans="1:13" x14ac:dyDescent="0.25">
      <c r="A8" s="122"/>
      <c r="B8" s="122"/>
      <c r="C8" s="122"/>
      <c r="D8" s="122"/>
      <c r="E8" s="122"/>
      <c r="F8" s="122"/>
      <c r="G8" s="122"/>
      <c r="H8" s="122"/>
      <c r="I8" s="122"/>
      <c r="J8" s="122"/>
      <c r="K8" s="122"/>
      <c r="L8" s="122"/>
      <c r="M8" s="4"/>
    </row>
    <row r="9" spans="1:13" x14ac:dyDescent="0.25">
      <c r="A9" s="124" t="s">
        <v>140</v>
      </c>
      <c r="B9" s="125"/>
      <c r="C9" s="125"/>
      <c r="D9" s="125"/>
      <c r="E9" s="125"/>
      <c r="F9" s="125"/>
      <c r="G9" s="125"/>
      <c r="H9" s="125"/>
      <c r="I9" s="125"/>
      <c r="J9" s="125"/>
      <c r="K9" s="125"/>
      <c r="L9" s="125"/>
      <c r="M9" s="4"/>
    </row>
    <row r="10" spans="1:13" x14ac:dyDescent="0.25">
      <c r="A10" s="137"/>
      <c r="B10" s="123"/>
      <c r="C10" s="123"/>
      <c r="D10" s="123"/>
      <c r="E10" s="123"/>
      <c r="F10" s="123"/>
      <c r="G10" s="123"/>
      <c r="H10" s="123"/>
      <c r="I10" s="123"/>
      <c r="J10" s="123"/>
      <c r="K10" s="123"/>
      <c r="L10" s="123"/>
      <c r="M10" s="4"/>
    </row>
    <row r="11" spans="1:13" x14ac:dyDescent="0.25">
      <c r="A11" s="137" t="s">
        <v>141</v>
      </c>
      <c r="B11" s="123"/>
      <c r="C11" s="123"/>
      <c r="D11" s="123"/>
      <c r="E11" s="123"/>
      <c r="F11" s="123"/>
      <c r="G11" s="123"/>
      <c r="H11" s="123"/>
      <c r="I11" s="123"/>
      <c r="J11" s="123"/>
      <c r="K11" s="123"/>
      <c r="L11" s="123"/>
      <c r="M11" s="4"/>
    </row>
    <row r="12" spans="1:13" x14ac:dyDescent="0.25">
      <c r="A12" s="137" t="s">
        <v>142</v>
      </c>
      <c r="B12" s="123"/>
      <c r="C12" s="123"/>
      <c r="D12" s="123"/>
      <c r="E12" s="123"/>
      <c r="F12" s="123"/>
      <c r="G12" s="123"/>
      <c r="H12" s="123"/>
      <c r="I12" s="123"/>
      <c r="J12" s="123"/>
      <c r="K12" s="123"/>
      <c r="L12" s="123"/>
      <c r="M12" s="4"/>
    </row>
    <row r="13" spans="1:13" x14ac:dyDescent="0.25">
      <c r="A13" s="137"/>
      <c r="B13" s="123"/>
      <c r="C13" s="123"/>
      <c r="D13" s="123"/>
      <c r="E13" s="123"/>
      <c r="F13" s="123"/>
      <c r="G13" s="123"/>
      <c r="H13" s="123"/>
      <c r="I13" s="123"/>
      <c r="J13" s="123"/>
      <c r="K13" s="123"/>
      <c r="L13" s="123"/>
      <c r="M13" s="4"/>
    </row>
    <row r="14" spans="1:13" ht="15.75" x14ac:dyDescent="0.25">
      <c r="A14" s="134" t="s">
        <v>90</v>
      </c>
      <c r="B14" s="142"/>
      <c r="C14" s="142"/>
      <c r="D14" s="142"/>
      <c r="E14" s="142"/>
      <c r="F14" s="142"/>
      <c r="G14" s="142"/>
      <c r="H14" s="142"/>
      <c r="I14" s="123"/>
      <c r="J14" s="123"/>
      <c r="K14" s="123"/>
      <c r="L14" s="123"/>
      <c r="M14" s="4"/>
    </row>
    <row r="15" spans="1:13" ht="15.75" x14ac:dyDescent="0.25">
      <c r="A15" s="134" t="s">
        <v>196</v>
      </c>
      <c r="B15" s="123"/>
      <c r="C15" s="123"/>
      <c r="D15" s="123"/>
      <c r="E15" s="123"/>
      <c r="F15" s="123"/>
      <c r="G15" s="123"/>
      <c r="H15" s="123"/>
      <c r="I15" s="123"/>
      <c r="J15" s="123"/>
      <c r="K15" s="123"/>
      <c r="L15" s="123"/>
      <c r="M15" s="4"/>
    </row>
    <row r="16" spans="1:13" ht="15.75" x14ac:dyDescent="0.25">
      <c r="A16" s="134"/>
      <c r="B16" s="123"/>
      <c r="C16" s="123"/>
      <c r="D16" s="123"/>
      <c r="E16" s="123"/>
      <c r="F16" s="123"/>
      <c r="G16" s="123"/>
      <c r="H16" s="123"/>
      <c r="I16" s="123"/>
      <c r="J16" s="123"/>
      <c r="K16" s="123"/>
      <c r="L16" s="123"/>
      <c r="M16" s="4"/>
    </row>
    <row r="17" spans="1:13" ht="15.75" x14ac:dyDescent="0.25">
      <c r="A17" s="129"/>
      <c r="B17" s="123"/>
      <c r="C17" s="123"/>
      <c r="D17" s="123"/>
      <c r="E17" s="123"/>
      <c r="F17" s="123"/>
      <c r="G17" s="123"/>
      <c r="H17" s="123"/>
      <c r="I17" s="123"/>
      <c r="J17" s="123"/>
      <c r="K17" s="123"/>
      <c r="L17" s="123"/>
      <c r="M17" s="4"/>
    </row>
    <row r="18" spans="1:13" ht="15.75" x14ac:dyDescent="0.25">
      <c r="A18" s="134"/>
      <c r="B18" s="123"/>
      <c r="C18" s="123"/>
      <c r="D18" s="123"/>
      <c r="E18" s="123"/>
      <c r="F18" s="123"/>
      <c r="G18" s="123"/>
      <c r="H18" s="123"/>
      <c r="I18" s="123"/>
      <c r="J18" s="123"/>
      <c r="K18" s="123"/>
      <c r="L18" s="123"/>
      <c r="M18" s="4"/>
    </row>
    <row r="19" spans="1:13" ht="15.75" x14ac:dyDescent="0.25">
      <c r="A19" s="134"/>
      <c r="B19" s="123"/>
      <c r="C19" s="123"/>
      <c r="D19" s="123"/>
      <c r="E19" s="123"/>
      <c r="F19" s="123"/>
      <c r="G19" s="123"/>
      <c r="H19" s="123"/>
      <c r="I19" s="123"/>
      <c r="J19" s="123"/>
      <c r="K19" s="123"/>
      <c r="L19" s="123"/>
      <c r="M19" s="4"/>
    </row>
    <row r="20" spans="1:13" ht="15.75" x14ac:dyDescent="0.25">
      <c r="A20" s="134"/>
      <c r="B20" s="123"/>
      <c r="C20" s="123"/>
      <c r="D20" s="123"/>
      <c r="E20" s="123"/>
      <c r="F20" s="123"/>
      <c r="G20" s="123"/>
      <c r="H20" s="123"/>
      <c r="I20" s="123"/>
      <c r="J20" s="123"/>
      <c r="K20" s="123"/>
      <c r="L20" s="123"/>
      <c r="M20" s="4"/>
    </row>
    <row r="21" spans="1:13" ht="15.75" x14ac:dyDescent="0.25">
      <c r="A21" s="134"/>
      <c r="B21" s="123"/>
      <c r="C21" s="123"/>
      <c r="D21" s="123"/>
      <c r="E21" s="123"/>
      <c r="F21" s="123"/>
      <c r="G21" s="123"/>
      <c r="H21" s="123"/>
      <c r="I21" s="123"/>
      <c r="J21" s="123"/>
      <c r="K21" s="123"/>
      <c r="L21" s="123"/>
      <c r="M21" s="4"/>
    </row>
    <row r="22" spans="1:13" ht="15.75" x14ac:dyDescent="0.25">
      <c r="A22" s="154"/>
      <c r="B22" s="120"/>
      <c r="C22" s="120"/>
      <c r="D22" s="120"/>
      <c r="E22" s="120"/>
      <c r="F22" s="120"/>
      <c r="G22" s="120"/>
      <c r="H22" s="120"/>
      <c r="I22" s="120"/>
      <c r="J22" s="120"/>
      <c r="K22" s="120"/>
      <c r="L22" s="120"/>
      <c r="M22" s="4"/>
    </row>
    <row r="23" spans="1:13" ht="15.75" x14ac:dyDescent="0.25">
      <c r="A23" s="154"/>
      <c r="B23" s="120"/>
      <c r="C23" s="120"/>
      <c r="D23" s="120"/>
      <c r="E23" s="120"/>
      <c r="F23" s="120"/>
      <c r="G23" s="120"/>
      <c r="H23" s="120"/>
      <c r="I23" s="120"/>
      <c r="J23" s="120"/>
      <c r="K23" s="120"/>
      <c r="L23" s="120"/>
      <c r="M23" s="4"/>
    </row>
    <row r="24" spans="1:13" ht="15.75" x14ac:dyDescent="0.25">
      <c r="A24" s="154"/>
      <c r="B24" s="120"/>
      <c r="C24" s="120"/>
      <c r="D24" s="120"/>
      <c r="E24" s="120"/>
      <c r="F24" s="120"/>
      <c r="G24" s="120"/>
      <c r="H24" s="120"/>
      <c r="I24" s="120"/>
      <c r="J24" s="120"/>
      <c r="K24" s="120"/>
      <c r="L24" s="120"/>
      <c r="M24" s="4"/>
    </row>
    <row r="25" spans="1:13" ht="15.75" x14ac:dyDescent="0.25">
      <c r="A25" s="154"/>
      <c r="B25" s="120"/>
      <c r="C25" s="120"/>
      <c r="D25" s="120"/>
      <c r="E25" s="120"/>
      <c r="F25" s="120"/>
      <c r="G25" s="120"/>
      <c r="H25" s="120"/>
      <c r="I25" s="120"/>
      <c r="J25" s="120"/>
      <c r="K25" s="120"/>
      <c r="L25" s="120"/>
      <c r="M25" s="4"/>
    </row>
    <row r="26" spans="1:13" ht="15.75" x14ac:dyDescent="0.25">
      <c r="A26" s="154"/>
      <c r="B26" s="120"/>
      <c r="C26" s="120"/>
      <c r="D26" s="120"/>
      <c r="E26" s="120"/>
      <c r="F26" s="120"/>
      <c r="G26" s="120"/>
      <c r="H26" s="120"/>
      <c r="I26" s="120"/>
      <c r="J26" s="120"/>
      <c r="K26" s="120"/>
      <c r="L26" s="120"/>
      <c r="M26" s="4"/>
    </row>
    <row r="27" spans="1:13" ht="15.75" x14ac:dyDescent="0.25">
      <c r="A27" s="154"/>
      <c r="B27" s="120"/>
      <c r="C27" s="120"/>
      <c r="D27" s="120"/>
      <c r="E27" s="120"/>
      <c r="F27" s="120"/>
      <c r="G27" s="120"/>
      <c r="H27" s="120"/>
      <c r="I27" s="120"/>
      <c r="J27" s="120"/>
      <c r="K27" s="120"/>
      <c r="L27" s="120"/>
      <c r="M27" s="4"/>
    </row>
    <row r="28" spans="1:13" ht="15.75" x14ac:dyDescent="0.25">
      <c r="A28" s="154"/>
      <c r="B28" s="120"/>
      <c r="C28" s="120"/>
      <c r="D28" s="120"/>
      <c r="E28" s="120"/>
      <c r="F28" s="120"/>
      <c r="G28" s="120"/>
      <c r="H28" s="120"/>
      <c r="I28" s="120"/>
      <c r="J28" s="120"/>
      <c r="K28" s="120"/>
      <c r="L28" s="120"/>
      <c r="M28" s="4"/>
    </row>
    <row r="29" spans="1:13" ht="15.75" x14ac:dyDescent="0.25">
      <c r="A29" s="154"/>
      <c r="B29" s="120"/>
      <c r="C29" s="120"/>
      <c r="D29" s="120"/>
      <c r="E29" s="120"/>
      <c r="F29" s="120"/>
      <c r="G29" s="120"/>
      <c r="H29" s="120"/>
      <c r="I29" s="120"/>
      <c r="J29" s="120"/>
      <c r="K29" s="120"/>
      <c r="L29" s="120"/>
      <c r="M29" s="4"/>
    </row>
    <row r="30" spans="1:13" ht="15.75" x14ac:dyDescent="0.25">
      <c r="A30" s="154"/>
      <c r="B30" s="120"/>
      <c r="C30" s="120"/>
      <c r="D30" s="120"/>
      <c r="E30" s="120"/>
      <c r="F30" s="120"/>
      <c r="G30" s="120"/>
      <c r="H30" s="120"/>
      <c r="I30" s="120"/>
      <c r="J30" s="120"/>
      <c r="K30" s="120"/>
      <c r="L30" s="120"/>
      <c r="M30" s="4"/>
    </row>
    <row r="31" spans="1:13" ht="15.75" x14ac:dyDescent="0.25">
      <c r="A31" s="126" t="s">
        <v>15</v>
      </c>
      <c r="B31" s="120"/>
      <c r="C31" s="120"/>
      <c r="D31" s="120"/>
      <c r="E31" s="120"/>
      <c r="F31" s="120"/>
      <c r="G31" s="120"/>
      <c r="H31" s="120"/>
      <c r="I31" s="120"/>
      <c r="J31" s="120"/>
      <c r="K31" s="120"/>
      <c r="L31" s="120"/>
      <c r="M31" s="4"/>
    </row>
    <row r="32" spans="1:13" x14ac:dyDescent="0.25">
      <c r="A32" s="122" t="s">
        <v>64</v>
      </c>
      <c r="B32" s="122"/>
      <c r="C32" s="122"/>
      <c r="D32" s="122"/>
      <c r="E32" s="122"/>
      <c r="F32" s="122"/>
      <c r="G32" s="122"/>
      <c r="H32" s="122"/>
      <c r="I32" s="122"/>
      <c r="J32" s="122"/>
      <c r="K32" s="122"/>
      <c r="L32" s="122"/>
      <c r="M32" s="4"/>
    </row>
    <row r="33" spans="1:13" ht="15.75" customHeight="1" x14ac:dyDescent="0.25">
      <c r="A33" s="122" t="s">
        <v>65</v>
      </c>
      <c r="B33" s="122"/>
      <c r="C33" s="122"/>
      <c r="D33" s="122"/>
      <c r="E33" s="122"/>
      <c r="F33" s="122"/>
      <c r="G33" s="122"/>
      <c r="H33" s="122"/>
      <c r="I33" s="122"/>
      <c r="J33" s="122"/>
      <c r="K33" s="122"/>
      <c r="L33" s="122"/>
      <c r="M33" s="4"/>
    </row>
    <row r="34" spans="1:13" ht="15.75" customHeight="1" x14ac:dyDescent="0.25">
      <c r="A34" s="122"/>
      <c r="B34" s="122"/>
      <c r="C34" s="122"/>
      <c r="D34" s="122"/>
      <c r="E34" s="122"/>
      <c r="F34" s="122"/>
      <c r="G34" s="122"/>
      <c r="H34" s="122"/>
      <c r="I34" s="122"/>
      <c r="J34" s="122"/>
      <c r="K34" s="122"/>
      <c r="L34" s="122"/>
      <c r="M34" s="4"/>
    </row>
    <row r="35" spans="1:13" ht="15.75" x14ac:dyDescent="0.25">
      <c r="A35" s="122" t="s">
        <v>66</v>
      </c>
      <c r="B35" s="120"/>
      <c r="C35" s="120"/>
      <c r="D35" s="120"/>
      <c r="E35" s="120"/>
      <c r="F35" s="120"/>
      <c r="G35" s="120"/>
      <c r="H35" s="120"/>
      <c r="I35" s="120"/>
      <c r="J35" s="120"/>
      <c r="K35" s="120"/>
      <c r="L35" s="120"/>
      <c r="M35" s="4"/>
    </row>
    <row r="36" spans="1:13" ht="15.75" x14ac:dyDescent="0.25">
      <c r="A36" s="122" t="s">
        <v>67</v>
      </c>
      <c r="B36" s="120"/>
      <c r="C36" s="120"/>
      <c r="D36" s="120"/>
      <c r="E36" s="120"/>
      <c r="F36" s="120"/>
      <c r="G36" s="120"/>
      <c r="H36" s="120"/>
      <c r="I36" s="120"/>
      <c r="J36" s="120"/>
      <c r="K36" s="120"/>
      <c r="L36" s="120"/>
      <c r="M36" s="4"/>
    </row>
    <row r="37" spans="1:13" ht="15.75" x14ac:dyDescent="0.25">
      <c r="A37" s="127" t="s">
        <v>62</v>
      </c>
      <c r="B37" s="120"/>
      <c r="C37" s="120"/>
      <c r="D37" s="120"/>
      <c r="E37" s="120"/>
      <c r="F37" s="120"/>
      <c r="G37" s="120"/>
      <c r="H37" s="120"/>
      <c r="I37" s="120"/>
      <c r="J37" s="120"/>
      <c r="K37" s="120"/>
      <c r="L37" s="120"/>
      <c r="M37" s="4"/>
    </row>
    <row r="38" spans="1:13" ht="15.75" customHeight="1" x14ac:dyDescent="0.25">
      <c r="A38" s="128" t="s">
        <v>13</v>
      </c>
      <c r="B38" s="120"/>
      <c r="C38" s="120"/>
      <c r="D38" s="120"/>
      <c r="E38" s="120"/>
      <c r="F38" s="120"/>
      <c r="G38" s="120"/>
      <c r="H38" s="120"/>
      <c r="I38" s="120"/>
      <c r="J38" s="122"/>
      <c r="K38" s="120"/>
      <c r="L38" s="120"/>
      <c r="M38" s="4"/>
    </row>
    <row r="39" spans="1:13" ht="15.75" x14ac:dyDescent="0.25">
      <c r="A39" s="128" t="s">
        <v>14</v>
      </c>
      <c r="B39" s="120"/>
      <c r="C39" s="120"/>
      <c r="D39" s="120"/>
      <c r="E39" s="120"/>
      <c r="F39" s="120"/>
      <c r="G39" s="120"/>
      <c r="H39" s="120"/>
      <c r="I39" s="120"/>
      <c r="J39" s="120"/>
      <c r="K39" s="120"/>
      <c r="L39" s="120"/>
      <c r="M39" s="4"/>
    </row>
    <row r="40" spans="1:13" ht="15.75" x14ac:dyDescent="0.25">
      <c r="A40" s="128" t="s">
        <v>107</v>
      </c>
      <c r="B40" s="120"/>
      <c r="C40" s="120"/>
      <c r="D40" s="120"/>
      <c r="E40" s="120"/>
      <c r="F40" s="120"/>
      <c r="G40" s="120"/>
      <c r="H40" s="120"/>
      <c r="I40" s="120"/>
      <c r="J40" s="120"/>
      <c r="K40" s="120"/>
      <c r="L40" s="120"/>
      <c r="M40" s="4"/>
    </row>
    <row r="41" spans="1:13" ht="15.75" x14ac:dyDescent="0.25">
      <c r="A41" s="128" t="s">
        <v>68</v>
      </c>
      <c r="B41" s="120"/>
      <c r="C41" s="120"/>
      <c r="D41" s="120"/>
      <c r="E41" s="120"/>
      <c r="F41" s="120"/>
      <c r="G41" s="120"/>
      <c r="H41" s="120"/>
      <c r="I41" s="120"/>
      <c r="J41" s="120"/>
      <c r="K41" s="120"/>
      <c r="L41" s="120"/>
      <c r="M41" s="4"/>
    </row>
    <row r="42" spans="1:13" ht="15.75" x14ac:dyDescent="0.25">
      <c r="A42" s="128" t="s">
        <v>69</v>
      </c>
      <c r="B42" s="120"/>
      <c r="C42" s="120"/>
      <c r="D42" s="120"/>
      <c r="E42" s="120"/>
      <c r="F42" s="120"/>
      <c r="G42" s="120"/>
      <c r="H42" s="120"/>
      <c r="I42" s="120"/>
      <c r="J42" s="120"/>
      <c r="K42" s="120"/>
      <c r="L42" s="120"/>
      <c r="M42" s="4"/>
    </row>
    <row r="43" spans="1:13" ht="15.75" x14ac:dyDescent="0.25">
      <c r="A43" s="127" t="s">
        <v>126</v>
      </c>
      <c r="B43" s="120"/>
      <c r="C43" s="120"/>
      <c r="D43" s="120"/>
      <c r="E43" s="120"/>
      <c r="F43" s="120"/>
      <c r="G43" s="120"/>
      <c r="H43" s="120"/>
      <c r="I43" s="120"/>
      <c r="J43" s="120"/>
      <c r="K43" s="120"/>
      <c r="L43" s="120"/>
      <c r="M43" s="4"/>
    </row>
    <row r="44" spans="1:13" ht="15.75" x14ac:dyDescent="0.25">
      <c r="A44" s="127"/>
      <c r="B44" s="120"/>
      <c r="C44" s="120"/>
      <c r="D44" s="120"/>
      <c r="E44" s="120"/>
      <c r="F44" s="120"/>
      <c r="G44" s="120"/>
      <c r="H44" s="120"/>
      <c r="I44" s="120"/>
      <c r="J44" s="120"/>
      <c r="K44" s="120"/>
      <c r="L44" s="120"/>
      <c r="M44" s="4"/>
    </row>
    <row r="45" spans="1:13" ht="15.75" x14ac:dyDescent="0.25">
      <c r="A45" s="122" t="s">
        <v>70</v>
      </c>
      <c r="B45" s="120"/>
      <c r="C45" s="120"/>
      <c r="D45" s="120"/>
      <c r="E45" s="120"/>
      <c r="F45" s="120"/>
      <c r="G45" s="120"/>
      <c r="H45" s="120"/>
      <c r="I45" s="120"/>
      <c r="J45" s="120"/>
      <c r="K45" s="120"/>
      <c r="L45" s="120"/>
      <c r="M45" s="4"/>
    </row>
    <row r="46" spans="1:13" ht="15.75" x14ac:dyDescent="0.25">
      <c r="A46" s="122" t="s">
        <v>146</v>
      </c>
      <c r="B46" s="120"/>
      <c r="C46" s="120"/>
      <c r="D46" s="120"/>
      <c r="E46" s="120"/>
      <c r="F46" s="120"/>
      <c r="G46" s="120"/>
      <c r="H46" s="120"/>
      <c r="I46" s="120"/>
      <c r="J46" s="120"/>
      <c r="K46" s="120"/>
      <c r="L46" s="120"/>
      <c r="M46" s="4"/>
    </row>
    <row r="47" spans="1:13" ht="15.75" x14ac:dyDescent="0.25">
      <c r="A47" s="127" t="s">
        <v>95</v>
      </c>
      <c r="B47" s="120"/>
      <c r="C47" s="120"/>
      <c r="D47" s="120"/>
      <c r="E47" s="120"/>
      <c r="F47" s="120"/>
      <c r="G47" s="120"/>
      <c r="H47" s="120"/>
      <c r="I47" s="120"/>
      <c r="J47" s="120"/>
      <c r="K47" s="120"/>
      <c r="L47" s="120"/>
      <c r="M47" s="4"/>
    </row>
    <row r="48" spans="1:13" ht="15.75" x14ac:dyDescent="0.25">
      <c r="A48" s="127" t="s">
        <v>127</v>
      </c>
      <c r="B48" s="120"/>
      <c r="C48" s="120"/>
      <c r="D48" s="120"/>
      <c r="E48" s="120"/>
      <c r="F48" s="120"/>
      <c r="G48" s="120"/>
      <c r="H48" s="120"/>
      <c r="I48" s="120"/>
      <c r="J48" s="120"/>
      <c r="K48" s="120"/>
      <c r="L48" s="120"/>
      <c r="M48" s="4"/>
    </row>
    <row r="49" spans="1:13" ht="15.75" x14ac:dyDescent="0.25">
      <c r="A49" s="127" t="s">
        <v>71</v>
      </c>
      <c r="B49" s="120"/>
      <c r="C49" s="120"/>
      <c r="D49" s="120"/>
      <c r="E49" s="120"/>
      <c r="F49" s="120"/>
      <c r="G49" s="120"/>
      <c r="H49" s="120"/>
      <c r="I49" s="120"/>
      <c r="J49" s="120"/>
      <c r="K49" s="120"/>
      <c r="L49" s="120"/>
      <c r="M49" s="4"/>
    </row>
    <row r="50" spans="1:13" ht="15.75" x14ac:dyDescent="0.25">
      <c r="A50" s="292"/>
      <c r="B50" s="120"/>
      <c r="C50" s="120"/>
      <c r="D50" s="120"/>
      <c r="E50" s="120"/>
      <c r="F50" s="120"/>
      <c r="G50" s="120"/>
      <c r="H50" s="120"/>
      <c r="I50" s="120"/>
      <c r="J50" s="120"/>
      <c r="K50" s="120"/>
      <c r="L50" s="120"/>
      <c r="M50" s="4"/>
    </row>
    <row r="51" spans="1:13" ht="15.75" x14ac:dyDescent="0.25">
      <c r="A51" s="122" t="s">
        <v>18</v>
      </c>
      <c r="B51" s="120"/>
      <c r="C51" s="120"/>
      <c r="D51" s="120"/>
      <c r="E51" s="120"/>
      <c r="F51" s="120"/>
      <c r="G51" s="120"/>
      <c r="H51" s="120"/>
      <c r="I51" s="120"/>
      <c r="J51" s="120"/>
      <c r="K51" s="120"/>
      <c r="L51" s="120"/>
      <c r="M51" s="4"/>
    </row>
    <row r="52" spans="1:13" ht="15.75" x14ac:dyDescent="0.25">
      <c r="A52" s="122"/>
      <c r="B52" s="120"/>
      <c r="C52" s="120"/>
      <c r="D52" s="120"/>
      <c r="E52" s="120"/>
      <c r="F52" s="120"/>
      <c r="G52" s="120"/>
      <c r="H52" s="120"/>
      <c r="I52" s="120"/>
      <c r="J52" s="120"/>
      <c r="K52" s="120"/>
      <c r="L52" s="120"/>
      <c r="M52" s="4"/>
    </row>
    <row r="53" spans="1:13" ht="15.75" x14ac:dyDescent="0.25">
      <c r="A53" s="130" t="s">
        <v>138</v>
      </c>
      <c r="B53" s="120"/>
      <c r="C53" s="120"/>
      <c r="D53" s="120"/>
      <c r="E53" s="120"/>
      <c r="F53" s="120"/>
      <c r="G53" s="120"/>
      <c r="H53" s="120"/>
      <c r="I53" s="120"/>
      <c r="J53" s="120"/>
      <c r="K53" s="120"/>
      <c r="L53" s="120"/>
      <c r="M53" s="4"/>
    </row>
    <row r="54" spans="1:13" ht="15.75" x14ac:dyDescent="0.25">
      <c r="A54" s="130" t="s">
        <v>147</v>
      </c>
      <c r="B54" s="120"/>
      <c r="C54" s="120"/>
      <c r="D54" s="120"/>
      <c r="E54" s="120"/>
      <c r="F54" s="120"/>
      <c r="G54" s="120"/>
      <c r="H54" s="120"/>
      <c r="I54" s="120"/>
      <c r="J54" s="120"/>
      <c r="K54" s="120"/>
      <c r="L54" s="120"/>
      <c r="M54" s="4"/>
    </row>
    <row r="55" spans="1:13" ht="15.75" x14ac:dyDescent="0.25">
      <c r="A55" s="130" t="s">
        <v>139</v>
      </c>
      <c r="B55" s="120"/>
      <c r="C55" s="120"/>
      <c r="D55" s="120"/>
      <c r="E55" s="120"/>
      <c r="F55" s="120"/>
      <c r="G55" s="120"/>
      <c r="H55" s="120"/>
      <c r="I55" s="120"/>
      <c r="J55" s="120"/>
      <c r="K55" s="120"/>
      <c r="L55" s="120"/>
      <c r="M55" s="4"/>
    </row>
    <row r="56" spans="1:13" ht="15.75" x14ac:dyDescent="0.25">
      <c r="A56" s="130"/>
      <c r="B56" s="120"/>
      <c r="C56" s="120"/>
      <c r="D56" s="120"/>
      <c r="E56" s="120"/>
      <c r="F56" s="120"/>
      <c r="G56" s="120"/>
      <c r="H56" s="120"/>
      <c r="I56" s="120"/>
      <c r="J56" s="120"/>
      <c r="K56" s="120"/>
      <c r="L56" s="120"/>
      <c r="M56" s="4"/>
    </row>
    <row r="57" spans="1:13" ht="15.75" x14ac:dyDescent="0.25">
      <c r="A57" s="122" t="s">
        <v>72</v>
      </c>
      <c r="B57" s="120"/>
      <c r="C57" s="120"/>
      <c r="D57" s="120"/>
      <c r="E57" s="120"/>
      <c r="F57" s="120"/>
      <c r="G57" s="120"/>
      <c r="H57" s="120"/>
      <c r="I57" s="120"/>
      <c r="J57" s="120"/>
      <c r="K57" s="120"/>
      <c r="L57" s="120"/>
      <c r="M57" s="4"/>
    </row>
    <row r="58" spans="1:13" ht="15.75" x14ac:dyDescent="0.25">
      <c r="A58" s="122" t="s">
        <v>73</v>
      </c>
      <c r="B58" s="120"/>
      <c r="C58" s="120"/>
      <c r="D58" s="120"/>
      <c r="E58" s="120"/>
      <c r="F58" s="120"/>
      <c r="G58" s="120"/>
      <c r="H58" s="120"/>
      <c r="I58" s="120"/>
      <c r="J58" s="120"/>
      <c r="K58" s="120"/>
      <c r="L58" s="120"/>
      <c r="M58" s="4"/>
    </row>
    <row r="59" spans="1:13" ht="15.75" x14ac:dyDescent="0.25">
      <c r="A59" s="122"/>
      <c r="B59" s="120"/>
      <c r="C59" s="120"/>
      <c r="D59" s="120"/>
      <c r="E59" s="120"/>
      <c r="F59" s="120"/>
      <c r="G59" s="120"/>
      <c r="H59" s="120"/>
      <c r="I59" s="120"/>
      <c r="J59" s="120"/>
      <c r="K59" s="120"/>
      <c r="L59" s="120"/>
      <c r="M59" s="4"/>
    </row>
    <row r="60" spans="1:13" ht="15.75" x14ac:dyDescent="0.25">
      <c r="A60" s="126" t="s">
        <v>108</v>
      </c>
      <c r="B60" s="120"/>
      <c r="C60" s="120"/>
      <c r="D60" s="120"/>
      <c r="E60" s="120"/>
      <c r="F60" s="120"/>
      <c r="G60" s="120"/>
      <c r="H60" s="120"/>
      <c r="I60" s="120"/>
      <c r="J60" s="120"/>
      <c r="K60" s="120"/>
      <c r="L60" s="120"/>
      <c r="M60" s="4"/>
    </row>
    <row r="61" spans="1:13" ht="15.75" x14ac:dyDescent="0.25">
      <c r="A61" s="122" t="s">
        <v>99</v>
      </c>
      <c r="B61" s="120"/>
      <c r="C61" s="120"/>
      <c r="D61" s="120"/>
      <c r="E61" s="120"/>
      <c r="F61" s="120"/>
      <c r="G61" s="120"/>
      <c r="H61" s="120"/>
      <c r="I61" s="120"/>
      <c r="J61" s="120"/>
      <c r="K61" s="120"/>
      <c r="L61" s="120"/>
      <c r="M61" s="4"/>
    </row>
    <row r="62" spans="1:13" ht="15.75" x14ac:dyDescent="0.25">
      <c r="A62" s="122" t="s">
        <v>98</v>
      </c>
      <c r="B62" s="120"/>
      <c r="C62" s="120"/>
      <c r="D62" s="120"/>
      <c r="E62" s="120"/>
      <c r="F62" s="120"/>
      <c r="G62" s="120"/>
      <c r="H62" s="120"/>
      <c r="I62" s="120"/>
      <c r="J62" s="120"/>
      <c r="K62" s="120"/>
      <c r="L62" s="120"/>
      <c r="M62" s="4"/>
    </row>
    <row r="63" spans="1:13" ht="15.75" x14ac:dyDescent="0.25">
      <c r="A63" s="122"/>
      <c r="B63" s="120"/>
      <c r="C63" s="120"/>
      <c r="D63" s="120"/>
      <c r="E63" s="120"/>
      <c r="F63" s="120"/>
      <c r="G63" s="120"/>
      <c r="H63" s="120"/>
      <c r="I63" s="120"/>
      <c r="J63" s="120"/>
      <c r="K63" s="120"/>
      <c r="L63" s="120"/>
      <c r="M63" s="4"/>
    </row>
    <row r="64" spans="1:13" ht="15.75" x14ac:dyDescent="0.25">
      <c r="A64" s="122"/>
      <c r="B64" s="120"/>
      <c r="C64" s="120"/>
      <c r="D64" s="120"/>
      <c r="E64" s="120"/>
      <c r="F64" s="120"/>
      <c r="G64" s="120"/>
      <c r="H64" s="120"/>
      <c r="I64" s="120"/>
      <c r="J64" s="120"/>
      <c r="K64" s="120"/>
      <c r="L64" s="120"/>
      <c r="M64" s="4"/>
    </row>
    <row r="65" spans="1:13" ht="15.75" x14ac:dyDescent="0.25">
      <c r="A65" s="120"/>
      <c r="B65" s="120"/>
      <c r="C65" s="120"/>
      <c r="D65" s="120"/>
      <c r="E65" s="120"/>
      <c r="F65" s="120"/>
      <c r="G65" s="120"/>
      <c r="H65" s="120"/>
      <c r="I65" s="120"/>
      <c r="J65" s="120"/>
      <c r="K65" s="120"/>
      <c r="L65" s="120"/>
      <c r="M65" s="4"/>
    </row>
    <row r="66" spans="1:13" ht="15.75" x14ac:dyDescent="0.25">
      <c r="A66" s="120"/>
      <c r="B66" s="120"/>
      <c r="C66" s="120"/>
      <c r="D66" s="120"/>
      <c r="E66" s="120"/>
      <c r="F66" s="120"/>
      <c r="G66" s="120"/>
      <c r="H66" s="120"/>
      <c r="I66" s="120"/>
      <c r="J66" s="120"/>
      <c r="K66" s="120"/>
      <c r="L66" s="120"/>
      <c r="M66" s="4"/>
    </row>
    <row r="67" spans="1:13" ht="15.75" x14ac:dyDescent="0.25">
      <c r="A67" s="120"/>
      <c r="B67" s="120"/>
      <c r="C67" s="120"/>
      <c r="D67" s="120"/>
      <c r="E67" s="120"/>
      <c r="F67" s="120"/>
      <c r="G67" s="120"/>
      <c r="H67" s="120"/>
      <c r="I67" s="120"/>
      <c r="J67" s="120"/>
      <c r="K67" s="120"/>
      <c r="L67" s="120"/>
      <c r="M67" s="4"/>
    </row>
    <row r="68" spans="1:13" ht="15.75" x14ac:dyDescent="0.25">
      <c r="A68" s="120"/>
      <c r="B68" s="120"/>
      <c r="C68" s="120"/>
      <c r="D68" s="120"/>
      <c r="E68" s="120"/>
      <c r="F68" s="120"/>
      <c r="G68" s="120"/>
      <c r="H68" s="120"/>
      <c r="I68" s="120"/>
      <c r="J68" s="120"/>
      <c r="K68" s="120"/>
      <c r="L68" s="120"/>
      <c r="M68" s="4"/>
    </row>
    <row r="69" spans="1:13" ht="15.75" x14ac:dyDescent="0.25">
      <c r="A69" s="120"/>
      <c r="B69" s="120"/>
      <c r="C69" s="120"/>
      <c r="D69" s="120"/>
      <c r="E69" s="120"/>
      <c r="F69" s="120"/>
      <c r="G69" s="120"/>
      <c r="H69" s="120"/>
      <c r="I69" s="120"/>
      <c r="J69" s="120"/>
      <c r="K69" s="120"/>
      <c r="L69" s="120"/>
      <c r="M69" s="4"/>
    </row>
    <row r="70" spans="1:13" ht="15.75" x14ac:dyDescent="0.25">
      <c r="A70" s="120"/>
      <c r="B70" s="120"/>
      <c r="C70" s="120"/>
      <c r="D70" s="120"/>
      <c r="E70" s="120"/>
      <c r="F70" s="120"/>
      <c r="G70" s="120"/>
      <c r="H70" s="120"/>
      <c r="I70" s="120"/>
      <c r="J70" s="120"/>
      <c r="K70" s="120"/>
      <c r="L70" s="120"/>
      <c r="M70" s="4"/>
    </row>
    <row r="71" spans="1:13" ht="15.75" x14ac:dyDescent="0.25">
      <c r="A71" s="120"/>
      <c r="B71" s="120"/>
      <c r="C71" s="120"/>
      <c r="D71" s="120"/>
      <c r="E71" s="120"/>
      <c r="F71" s="120"/>
      <c r="G71" s="120"/>
      <c r="H71" s="120"/>
      <c r="I71" s="120"/>
      <c r="J71" s="120"/>
      <c r="K71" s="120"/>
      <c r="L71" s="120"/>
      <c r="M71" s="4"/>
    </row>
    <row r="72" spans="1:13" ht="15.75" x14ac:dyDescent="0.25">
      <c r="A72" s="120"/>
      <c r="B72" s="120"/>
      <c r="C72" s="120"/>
      <c r="D72" s="120"/>
      <c r="E72" s="120"/>
      <c r="F72" s="120"/>
      <c r="G72" s="120"/>
      <c r="H72" s="120"/>
      <c r="I72" s="120"/>
      <c r="J72" s="120"/>
      <c r="K72" s="120"/>
      <c r="L72" s="120"/>
      <c r="M72" s="4"/>
    </row>
    <row r="73" spans="1:13" ht="15.75" x14ac:dyDescent="0.25">
      <c r="A73" s="120"/>
      <c r="B73" s="120"/>
      <c r="C73" s="120"/>
      <c r="D73" s="120"/>
      <c r="E73" s="120"/>
      <c r="F73" s="120"/>
      <c r="G73" s="120"/>
      <c r="H73" s="120"/>
      <c r="I73" s="120"/>
      <c r="J73" s="120"/>
      <c r="K73" s="120"/>
      <c r="L73" s="120"/>
      <c r="M73" s="4"/>
    </row>
    <row r="74" spans="1:13" ht="15.75" x14ac:dyDescent="0.25">
      <c r="A74" s="120"/>
      <c r="B74" s="120"/>
      <c r="C74" s="120"/>
      <c r="D74" s="120"/>
      <c r="E74" s="120"/>
      <c r="F74" s="120"/>
      <c r="G74" s="120"/>
      <c r="H74" s="120"/>
      <c r="I74" s="120"/>
      <c r="J74" s="120"/>
      <c r="K74" s="120"/>
      <c r="L74" s="120"/>
      <c r="M74" s="4"/>
    </row>
    <row r="75" spans="1:13" ht="24" customHeight="1" x14ac:dyDescent="0.25">
      <c r="A75" s="126" t="s">
        <v>56</v>
      </c>
      <c r="B75" s="120"/>
      <c r="C75" s="120"/>
      <c r="D75" s="120"/>
      <c r="E75" s="120"/>
      <c r="F75" s="120"/>
      <c r="G75" s="120"/>
      <c r="H75" s="120"/>
      <c r="I75" s="120"/>
      <c r="J75" s="120"/>
      <c r="K75" s="120"/>
      <c r="L75" s="120"/>
      <c r="M75" s="4"/>
    </row>
    <row r="76" spans="1:13" ht="15.75" x14ac:dyDescent="0.25">
      <c r="A76" s="122"/>
      <c r="B76" s="120"/>
      <c r="C76" s="120"/>
      <c r="D76" s="120"/>
      <c r="E76" s="120"/>
      <c r="F76" s="120"/>
      <c r="G76" s="120"/>
      <c r="H76" s="120"/>
      <c r="I76" s="120"/>
      <c r="J76" s="120"/>
      <c r="K76" s="120"/>
      <c r="L76" s="120"/>
      <c r="M76" s="4"/>
    </row>
    <row r="77" spans="1:13" ht="15.75" x14ac:dyDescent="0.25">
      <c r="A77" s="131" t="s">
        <v>197</v>
      </c>
      <c r="B77" s="120"/>
      <c r="C77" s="120"/>
      <c r="D77" s="120"/>
      <c r="E77" s="120"/>
      <c r="F77" s="120"/>
      <c r="G77" s="120"/>
      <c r="H77" s="120"/>
      <c r="I77" s="120"/>
      <c r="J77" s="120"/>
      <c r="K77" s="120"/>
      <c r="L77" s="120"/>
      <c r="M77" s="4"/>
    </row>
    <row r="78" spans="1:13" ht="15.75" x14ac:dyDescent="0.25">
      <c r="A78" s="131" t="s">
        <v>198</v>
      </c>
      <c r="B78" s="120"/>
      <c r="C78" s="120"/>
      <c r="D78" s="120"/>
      <c r="E78" s="120"/>
      <c r="F78" s="120"/>
      <c r="G78" s="120"/>
      <c r="H78" s="120"/>
      <c r="I78" s="120"/>
      <c r="J78" s="120"/>
      <c r="K78" s="120"/>
      <c r="L78" s="120"/>
      <c r="M78" s="4"/>
    </row>
    <row r="79" spans="1:13" ht="15.75" x14ac:dyDescent="0.25">
      <c r="A79" s="131" t="s">
        <v>199</v>
      </c>
      <c r="B79" s="120"/>
      <c r="C79" s="120"/>
      <c r="D79" s="120"/>
      <c r="E79" s="120"/>
      <c r="F79" s="120"/>
      <c r="G79" s="120"/>
      <c r="H79" s="120"/>
      <c r="I79" s="120"/>
      <c r="J79" s="120"/>
      <c r="K79" s="120"/>
      <c r="L79" s="120"/>
      <c r="M79" s="4"/>
    </row>
    <row r="80" spans="1:13" ht="15.75" x14ac:dyDescent="0.25">
      <c r="A80" s="120"/>
      <c r="B80" s="133"/>
      <c r="C80" s="133"/>
      <c r="D80" s="133"/>
      <c r="E80" s="133"/>
      <c r="F80" s="133"/>
      <c r="G80" s="133"/>
      <c r="H80" s="133"/>
      <c r="I80" s="133"/>
      <c r="J80" s="133"/>
      <c r="K80" s="133"/>
      <c r="L80" s="133"/>
      <c r="M80" s="4"/>
    </row>
    <row r="81" spans="1:13" ht="15.75" x14ac:dyDescent="0.25">
      <c r="A81" s="120"/>
      <c r="B81" s="120"/>
      <c r="C81" s="120"/>
      <c r="D81" s="120"/>
      <c r="E81" s="120"/>
      <c r="F81" s="120"/>
      <c r="G81" s="120"/>
      <c r="H81" s="120"/>
      <c r="I81" s="120"/>
      <c r="J81" s="120"/>
      <c r="K81" s="120"/>
      <c r="L81" s="120"/>
      <c r="M81" s="4"/>
    </row>
    <row r="82" spans="1:13" ht="15.75" x14ac:dyDescent="0.25">
      <c r="A82" s="120"/>
      <c r="B82" s="120"/>
      <c r="C82" s="120"/>
      <c r="D82" s="120"/>
      <c r="E82" s="120"/>
      <c r="F82" s="120"/>
      <c r="G82" s="120"/>
      <c r="H82" s="120"/>
      <c r="I82" s="120"/>
      <c r="J82" s="120"/>
      <c r="K82" s="120"/>
      <c r="L82" s="120"/>
      <c r="M82" s="4"/>
    </row>
    <row r="83" spans="1:13" ht="15.75" x14ac:dyDescent="0.25">
      <c r="A83" s="120"/>
      <c r="B83" s="120"/>
      <c r="C83" s="120"/>
      <c r="D83" s="120"/>
      <c r="E83" s="120"/>
      <c r="F83" s="120"/>
      <c r="G83" s="120"/>
      <c r="H83" s="120"/>
      <c r="I83" s="120"/>
      <c r="J83" s="120"/>
      <c r="K83" s="120"/>
      <c r="L83" s="120"/>
      <c r="M83" s="4"/>
    </row>
    <row r="84" spans="1:13" ht="15.75" x14ac:dyDescent="0.25">
      <c r="A84" s="120"/>
      <c r="B84" s="120"/>
      <c r="C84" s="120"/>
      <c r="D84" s="120"/>
      <c r="E84" s="120"/>
      <c r="F84" s="120"/>
      <c r="G84" s="120"/>
      <c r="H84" s="120"/>
      <c r="I84" s="120"/>
      <c r="J84" s="120"/>
      <c r="K84" s="120"/>
      <c r="L84" s="120"/>
      <c r="M84" s="4"/>
    </row>
    <row r="85" spans="1:13" ht="15.75" x14ac:dyDescent="0.25">
      <c r="A85" s="120"/>
      <c r="B85" s="120"/>
      <c r="C85" s="120"/>
      <c r="D85" s="120"/>
      <c r="E85" s="120"/>
      <c r="F85" s="120"/>
      <c r="G85" s="120"/>
      <c r="H85" s="120"/>
      <c r="I85" s="120"/>
      <c r="J85" s="120"/>
      <c r="K85" s="120"/>
      <c r="L85" s="120"/>
      <c r="M85" s="4"/>
    </row>
    <row r="86" spans="1:13" ht="15.75" x14ac:dyDescent="0.25">
      <c r="A86" s="120"/>
      <c r="B86" s="120"/>
      <c r="C86" s="120"/>
      <c r="D86" s="120"/>
      <c r="E86" s="120"/>
      <c r="F86" s="120"/>
      <c r="G86" s="120"/>
      <c r="H86" s="120"/>
      <c r="I86" s="120"/>
      <c r="J86" s="120"/>
      <c r="K86" s="120"/>
      <c r="L86" s="120"/>
      <c r="M86" s="4"/>
    </row>
    <row r="87" spans="1:13" ht="15.75" x14ac:dyDescent="0.25">
      <c r="A87" s="126" t="s">
        <v>109</v>
      </c>
      <c r="B87" s="120"/>
      <c r="C87" s="120"/>
      <c r="D87" s="120"/>
      <c r="E87" s="120"/>
      <c r="F87" s="120"/>
      <c r="G87" s="120"/>
      <c r="H87" s="120"/>
      <c r="I87" s="120"/>
      <c r="J87" s="120"/>
      <c r="K87" s="120"/>
      <c r="L87" s="120"/>
      <c r="M87" s="4"/>
    </row>
    <row r="88" spans="1:13" ht="15.75" x14ac:dyDescent="0.25">
      <c r="A88" s="120"/>
      <c r="B88" s="120"/>
      <c r="C88" s="120"/>
      <c r="D88" s="120"/>
      <c r="E88" s="120"/>
      <c r="F88" s="120"/>
      <c r="G88" s="120"/>
      <c r="H88" s="120"/>
      <c r="I88" s="120"/>
      <c r="J88" s="120"/>
      <c r="K88" s="120"/>
      <c r="L88" s="120"/>
      <c r="M88" s="4"/>
    </row>
    <row r="89" spans="1:13" ht="15.75" x14ac:dyDescent="0.25">
      <c r="A89" s="122" t="s">
        <v>200</v>
      </c>
      <c r="B89" s="120"/>
      <c r="C89" s="120"/>
      <c r="D89" s="120"/>
      <c r="E89" s="120"/>
      <c r="F89" s="120"/>
      <c r="G89" s="120"/>
      <c r="H89" s="120"/>
      <c r="I89" s="120"/>
      <c r="J89" s="120"/>
      <c r="K89" s="120"/>
      <c r="L89" s="120"/>
      <c r="M89" s="4"/>
    </row>
    <row r="90" spans="1:13" ht="15.75" x14ac:dyDescent="0.25">
      <c r="A90" s="130" t="s">
        <v>113</v>
      </c>
      <c r="B90" s="120"/>
      <c r="C90" s="120"/>
      <c r="D90" s="120"/>
      <c r="E90" s="120"/>
      <c r="F90" s="120"/>
      <c r="G90" s="120"/>
      <c r="H90" s="120"/>
      <c r="I90" s="120"/>
      <c r="J90" s="120"/>
      <c r="K90" s="120"/>
      <c r="L90" s="120"/>
      <c r="M90" s="4"/>
    </row>
    <row r="91" spans="1:13" ht="15.75" x14ac:dyDescent="0.25">
      <c r="A91" s="130" t="s">
        <v>75</v>
      </c>
      <c r="B91" s="120"/>
      <c r="C91" s="120"/>
      <c r="D91" s="120"/>
      <c r="E91" s="120"/>
      <c r="F91" s="120"/>
      <c r="G91" s="120"/>
      <c r="H91" s="120"/>
      <c r="I91" s="120"/>
      <c r="J91" s="120"/>
      <c r="K91" s="120"/>
      <c r="L91" s="120"/>
      <c r="M91" s="4"/>
    </row>
    <row r="92" spans="1:13" ht="15.75" x14ac:dyDescent="0.25">
      <c r="A92" s="130" t="s">
        <v>76</v>
      </c>
      <c r="B92" s="120"/>
      <c r="C92" s="120"/>
      <c r="D92" s="120"/>
      <c r="E92" s="120"/>
      <c r="F92" s="120"/>
      <c r="G92" s="120"/>
      <c r="H92" s="120"/>
      <c r="I92" s="120"/>
      <c r="J92" s="120"/>
      <c r="K92" s="120"/>
      <c r="L92" s="120"/>
      <c r="M92" s="4"/>
    </row>
    <row r="93" spans="1:13" ht="15.75" x14ac:dyDescent="0.25">
      <c r="A93" s="130" t="s">
        <v>77</v>
      </c>
      <c r="B93" s="120"/>
      <c r="C93" s="120"/>
      <c r="D93" s="120"/>
      <c r="E93" s="120"/>
      <c r="F93" s="120"/>
      <c r="G93" s="120"/>
      <c r="H93" s="120"/>
      <c r="I93" s="120"/>
      <c r="J93" s="120"/>
      <c r="K93" s="120"/>
      <c r="L93" s="120"/>
      <c r="M93" s="4"/>
    </row>
    <row r="94" spans="1:13" ht="15.75" x14ac:dyDescent="0.25">
      <c r="A94" s="130" t="s">
        <v>201</v>
      </c>
      <c r="B94" s="120"/>
      <c r="C94" s="120"/>
      <c r="D94" s="120"/>
      <c r="E94" s="120"/>
      <c r="F94" s="120"/>
      <c r="G94" s="120"/>
      <c r="H94" s="120"/>
      <c r="I94" s="120"/>
      <c r="J94" s="120"/>
      <c r="K94" s="120"/>
      <c r="L94" s="120"/>
      <c r="M94" s="4"/>
    </row>
    <row r="95" spans="1:13" ht="15.75" x14ac:dyDescent="0.25">
      <c r="A95" s="130" t="s">
        <v>78</v>
      </c>
      <c r="H95" s="138"/>
      <c r="I95" s="120"/>
      <c r="J95" s="120"/>
      <c r="K95" s="120"/>
      <c r="L95" s="120"/>
      <c r="M95" s="4"/>
    </row>
    <row r="96" spans="1:13" ht="15.75" x14ac:dyDescent="0.25">
      <c r="A96" s="130" t="s">
        <v>79</v>
      </c>
      <c r="B96" s="130"/>
      <c r="C96" s="130"/>
      <c r="D96" s="130"/>
      <c r="E96" s="130"/>
      <c r="F96" s="130"/>
      <c r="G96" s="138"/>
      <c r="H96" s="138"/>
      <c r="I96" s="120"/>
      <c r="J96" s="120"/>
      <c r="K96" s="120"/>
      <c r="L96" s="120"/>
      <c r="M96" s="4"/>
    </row>
    <row r="97" spans="1:13" ht="15.75" x14ac:dyDescent="0.25">
      <c r="A97" s="130" t="s">
        <v>74</v>
      </c>
      <c r="B97" s="130"/>
      <c r="C97" s="130"/>
      <c r="D97" s="130"/>
      <c r="E97" s="130"/>
      <c r="F97" s="130"/>
      <c r="G97" s="138"/>
      <c r="H97" s="138"/>
      <c r="I97" s="120"/>
      <c r="J97" s="120"/>
      <c r="K97" s="120"/>
      <c r="L97" s="120"/>
      <c r="M97" s="4"/>
    </row>
    <row r="98" spans="1:13" ht="15.75" x14ac:dyDescent="0.25">
      <c r="A98" s="130"/>
      <c r="B98" s="130"/>
      <c r="C98" s="130"/>
      <c r="D98" s="130"/>
      <c r="E98" s="130"/>
      <c r="F98" s="130"/>
      <c r="G98" s="138"/>
      <c r="H98" s="138"/>
      <c r="I98" s="120"/>
      <c r="J98" s="120"/>
      <c r="K98" s="120"/>
      <c r="L98" s="120"/>
      <c r="M98" s="4"/>
    </row>
    <row r="99" spans="1:13" ht="15.75" x14ac:dyDescent="0.25">
      <c r="A99" s="130" t="s">
        <v>164</v>
      </c>
      <c r="B99" s="130"/>
      <c r="C99" s="130"/>
      <c r="D99" s="130"/>
      <c r="E99" s="130"/>
      <c r="F99" s="130"/>
      <c r="G99" s="138"/>
      <c r="H99" s="138"/>
      <c r="I99" s="120"/>
      <c r="J99" s="120"/>
      <c r="K99" s="120"/>
      <c r="L99" s="120"/>
      <c r="M99" s="4"/>
    </row>
    <row r="100" spans="1:13" ht="15.75" x14ac:dyDescent="0.25">
      <c r="A100" s="130" t="s">
        <v>114</v>
      </c>
      <c r="B100" s="130"/>
      <c r="C100" s="130"/>
      <c r="D100" s="130"/>
      <c r="E100" s="130"/>
      <c r="F100" s="130"/>
      <c r="G100" s="138"/>
      <c r="H100" s="138"/>
      <c r="I100" s="120"/>
      <c r="J100" s="120"/>
      <c r="K100" s="120"/>
      <c r="L100" s="120"/>
      <c r="M100" s="4"/>
    </row>
    <row r="101" spans="1:13" ht="15.75" x14ac:dyDescent="0.25">
      <c r="A101" s="130" t="s">
        <v>148</v>
      </c>
      <c r="B101" s="130"/>
      <c r="C101" s="130"/>
      <c r="D101" s="130"/>
      <c r="E101" s="130"/>
      <c r="F101" s="130"/>
      <c r="G101" s="138"/>
      <c r="H101" s="138"/>
      <c r="I101" s="120"/>
      <c r="J101" s="120"/>
      <c r="K101" s="120"/>
      <c r="L101" s="120"/>
      <c r="M101" s="4"/>
    </row>
    <row r="102" spans="1:13" ht="15.75" x14ac:dyDescent="0.25">
      <c r="A102" s="120" t="s">
        <v>149</v>
      </c>
      <c r="B102" s="130"/>
      <c r="C102" s="130"/>
      <c r="D102" s="130"/>
      <c r="E102" s="130"/>
      <c r="F102" s="130"/>
      <c r="G102" s="138"/>
      <c r="H102" s="138"/>
      <c r="I102" s="120"/>
      <c r="J102" s="120"/>
      <c r="K102" s="120"/>
      <c r="L102" s="120"/>
      <c r="M102" s="4"/>
    </row>
    <row r="103" spans="1:13" ht="15.75" x14ac:dyDescent="0.25">
      <c r="A103" s="120"/>
      <c r="B103" s="120"/>
      <c r="C103" s="120"/>
      <c r="D103" s="120"/>
      <c r="E103" s="120"/>
      <c r="F103" s="120"/>
      <c r="G103" s="120"/>
      <c r="H103" s="120"/>
      <c r="I103" s="120"/>
      <c r="J103" s="120"/>
      <c r="K103" s="120"/>
      <c r="L103" s="120"/>
      <c r="M103" s="4"/>
    </row>
    <row r="104" spans="1:13" ht="15.75" x14ac:dyDescent="0.25">
      <c r="A104" s="120"/>
      <c r="B104" s="120"/>
      <c r="C104" s="120"/>
      <c r="D104" s="120"/>
      <c r="E104" s="120"/>
      <c r="F104" s="120"/>
      <c r="G104" s="120"/>
      <c r="H104" s="120"/>
      <c r="I104" s="120"/>
      <c r="J104" s="120"/>
      <c r="K104" s="120"/>
      <c r="L104" s="120"/>
      <c r="M104" s="4"/>
    </row>
    <row r="105" spans="1:13" ht="15.75" x14ac:dyDescent="0.25">
      <c r="A105" s="120"/>
      <c r="B105" s="120"/>
      <c r="C105" s="120"/>
      <c r="D105" s="120"/>
      <c r="E105" s="120"/>
      <c r="F105" s="120"/>
      <c r="G105" s="120"/>
      <c r="H105" s="120"/>
      <c r="I105" s="120"/>
      <c r="J105" s="120"/>
      <c r="K105" s="120"/>
      <c r="L105" s="120"/>
      <c r="M105" s="4"/>
    </row>
    <row r="106" spans="1:13" ht="15.75" x14ac:dyDescent="0.25">
      <c r="A106" s="120"/>
      <c r="B106" s="120"/>
      <c r="C106" s="120"/>
      <c r="D106" s="120"/>
      <c r="E106" s="120"/>
      <c r="F106" s="120"/>
      <c r="G106" s="120"/>
      <c r="H106" s="120"/>
      <c r="I106" s="120"/>
      <c r="J106" s="120"/>
      <c r="K106" s="120"/>
      <c r="L106" s="120"/>
      <c r="M106" s="4"/>
    </row>
    <row r="107" spans="1:13" ht="15.75" x14ac:dyDescent="0.25">
      <c r="A107" s="120"/>
      <c r="B107" s="120"/>
      <c r="C107" s="120"/>
      <c r="D107" s="120"/>
      <c r="E107" s="120"/>
      <c r="F107" s="120"/>
      <c r="G107" s="120"/>
      <c r="H107" s="120"/>
      <c r="I107" s="120"/>
      <c r="J107" s="120"/>
      <c r="K107" s="120"/>
      <c r="L107" s="120"/>
      <c r="M107" s="4"/>
    </row>
    <row r="108" spans="1:13" ht="15.75" x14ac:dyDescent="0.25">
      <c r="A108" s="120"/>
      <c r="B108" s="120"/>
      <c r="C108" s="120"/>
      <c r="D108" s="120"/>
      <c r="E108" s="120"/>
      <c r="F108" s="120"/>
      <c r="G108" s="120"/>
      <c r="H108" s="120"/>
      <c r="I108" s="120"/>
      <c r="J108" s="120"/>
      <c r="K108" s="120"/>
      <c r="L108" s="120"/>
      <c r="M108" s="4"/>
    </row>
    <row r="109" spans="1:13" ht="15.75" x14ac:dyDescent="0.25">
      <c r="A109" s="120"/>
      <c r="B109" s="120"/>
      <c r="C109" s="120"/>
      <c r="D109" s="120"/>
      <c r="E109" s="120"/>
      <c r="F109" s="120"/>
      <c r="G109" s="120"/>
      <c r="H109" s="120"/>
      <c r="I109" s="120"/>
      <c r="J109" s="120"/>
      <c r="K109" s="120"/>
      <c r="L109" s="120"/>
      <c r="M109" s="4"/>
    </row>
    <row r="110" spans="1:13" ht="15.75" x14ac:dyDescent="0.25">
      <c r="A110" s="120"/>
      <c r="B110" s="120"/>
      <c r="C110" s="120"/>
      <c r="D110" s="120"/>
      <c r="E110" s="120"/>
      <c r="F110" s="120"/>
      <c r="G110" s="120"/>
      <c r="H110" s="120"/>
      <c r="I110" s="120"/>
      <c r="J110" s="120"/>
      <c r="K110" s="120"/>
      <c r="L110" s="120"/>
      <c r="M110" s="4"/>
    </row>
    <row r="111" spans="1:13" ht="15.75" x14ac:dyDescent="0.25">
      <c r="A111" s="120"/>
      <c r="B111" s="120"/>
      <c r="C111" s="120"/>
      <c r="D111" s="120"/>
      <c r="E111" s="120"/>
      <c r="F111" s="120"/>
      <c r="G111" s="120"/>
      <c r="H111" s="120"/>
      <c r="I111" s="120"/>
      <c r="J111" s="120"/>
      <c r="K111" s="120"/>
      <c r="L111" s="120"/>
      <c r="M111" s="4"/>
    </row>
    <row r="112" spans="1:13" ht="15.75" x14ac:dyDescent="0.25">
      <c r="A112" s="120"/>
      <c r="B112" s="120"/>
      <c r="C112" s="120"/>
      <c r="D112" s="120"/>
      <c r="E112" s="120"/>
      <c r="F112" s="120"/>
      <c r="G112" s="120"/>
      <c r="H112" s="120"/>
      <c r="I112" s="120"/>
      <c r="J112" s="120"/>
      <c r="K112" s="120"/>
      <c r="L112" s="120"/>
      <c r="M112" s="4"/>
    </row>
    <row r="113" spans="1:14" ht="15.75" x14ac:dyDescent="0.25">
      <c r="A113" s="126" t="s">
        <v>110</v>
      </c>
      <c r="B113" s="120"/>
      <c r="C113" s="120"/>
      <c r="D113" s="120"/>
      <c r="E113" s="120"/>
      <c r="F113" s="120"/>
      <c r="G113" s="120"/>
      <c r="H113" s="120"/>
      <c r="I113" s="120"/>
      <c r="J113" s="120"/>
      <c r="K113" s="120"/>
      <c r="L113" s="120"/>
      <c r="M113" s="4"/>
    </row>
    <row r="114" spans="1:14" ht="15.75" x14ac:dyDescent="0.25">
      <c r="A114" s="122" t="s">
        <v>17</v>
      </c>
      <c r="B114" s="120"/>
      <c r="C114" s="120"/>
      <c r="D114" s="120"/>
      <c r="E114" s="120"/>
      <c r="F114" s="120"/>
      <c r="G114" s="120"/>
      <c r="H114" s="120"/>
      <c r="I114" s="120"/>
      <c r="J114" s="120"/>
      <c r="K114" s="120"/>
      <c r="L114" s="120"/>
      <c r="M114" s="4"/>
    </row>
    <row r="115" spans="1:14" ht="15.75" x14ac:dyDescent="0.25">
      <c r="A115" s="141" t="s">
        <v>2</v>
      </c>
      <c r="B115" s="120"/>
      <c r="C115" s="120"/>
      <c r="D115" s="120"/>
      <c r="E115" s="120"/>
      <c r="F115" s="120"/>
      <c r="G115" s="120"/>
      <c r="H115" s="120"/>
      <c r="I115" s="120"/>
      <c r="J115" s="120"/>
      <c r="K115" s="120"/>
      <c r="L115" s="120"/>
      <c r="M115" s="4"/>
    </row>
    <row r="116" spans="1:14" ht="15.75" x14ac:dyDescent="0.25">
      <c r="A116" s="122" t="s">
        <v>150</v>
      </c>
      <c r="B116" s="120"/>
      <c r="C116" s="120"/>
      <c r="D116" s="120"/>
      <c r="E116" s="120"/>
      <c r="F116" s="120"/>
      <c r="G116" s="120"/>
      <c r="H116" s="120"/>
      <c r="I116" s="120"/>
      <c r="J116" s="120"/>
      <c r="K116" s="120"/>
      <c r="L116" s="120"/>
      <c r="M116" s="4"/>
    </row>
    <row r="117" spans="1:14" ht="15.75" x14ac:dyDescent="0.25">
      <c r="A117" s="141" t="s">
        <v>202</v>
      </c>
      <c r="B117" s="120"/>
      <c r="C117" s="120"/>
      <c r="D117" s="120"/>
      <c r="E117" s="120"/>
      <c r="F117" s="120"/>
      <c r="G117" s="120"/>
      <c r="H117" s="120"/>
      <c r="I117" s="120"/>
      <c r="J117" s="120"/>
      <c r="K117" s="120"/>
      <c r="L117" s="120"/>
      <c r="M117" s="4"/>
    </row>
    <row r="118" spans="1:14" ht="15.75" x14ac:dyDescent="0.25">
      <c r="A118" s="137" t="s">
        <v>203</v>
      </c>
      <c r="B118" s="132"/>
      <c r="C118" s="132"/>
      <c r="D118" s="132"/>
      <c r="E118" s="132"/>
      <c r="F118" s="132"/>
      <c r="G118" s="132"/>
      <c r="H118" s="132"/>
      <c r="I118" s="132"/>
      <c r="J118" s="132"/>
      <c r="K118" s="132"/>
      <c r="L118" s="132"/>
      <c r="M118" s="296"/>
      <c r="N118" s="297"/>
    </row>
    <row r="119" spans="1:14" ht="15.75" x14ac:dyDescent="0.25">
      <c r="A119" s="122" t="s">
        <v>204</v>
      </c>
      <c r="B119" s="120"/>
      <c r="C119" s="120"/>
      <c r="D119" s="120"/>
      <c r="E119" s="120"/>
      <c r="F119" s="120"/>
      <c r="G119" s="120"/>
      <c r="H119" s="120"/>
      <c r="I119" s="120"/>
      <c r="J119" s="120"/>
      <c r="K119" s="120"/>
      <c r="L119" s="120"/>
      <c r="M119" s="4"/>
    </row>
    <row r="120" spans="1:14" ht="15.75" x14ac:dyDescent="0.25">
      <c r="A120" s="141" t="s">
        <v>19</v>
      </c>
      <c r="B120" s="120"/>
      <c r="C120" s="120"/>
      <c r="D120" s="120"/>
      <c r="E120" s="120"/>
      <c r="F120" s="120"/>
      <c r="G120" s="120"/>
      <c r="H120" s="120"/>
      <c r="I120" s="120"/>
      <c r="J120" s="120"/>
      <c r="K120" s="120"/>
      <c r="L120" s="120"/>
      <c r="M120" s="4"/>
    </row>
    <row r="121" spans="1:14" ht="15.75" x14ac:dyDescent="0.25">
      <c r="A121" s="122" t="s">
        <v>80</v>
      </c>
      <c r="B121" s="120"/>
      <c r="C121" s="120"/>
      <c r="D121" s="120"/>
      <c r="E121" s="120"/>
      <c r="F121" s="120"/>
      <c r="G121" s="120"/>
      <c r="H121" s="120"/>
      <c r="I121" s="120"/>
      <c r="J121" s="120"/>
      <c r="K121" s="120"/>
      <c r="L121" s="120"/>
      <c r="M121" s="4"/>
    </row>
    <row r="122" spans="1:14" ht="15.75" x14ac:dyDescent="0.25">
      <c r="A122" s="122" t="s">
        <v>88</v>
      </c>
      <c r="B122" s="120"/>
      <c r="C122" s="120"/>
      <c r="D122" s="120"/>
      <c r="E122" s="120"/>
      <c r="F122" s="120"/>
      <c r="G122" s="120"/>
      <c r="H122" s="120"/>
      <c r="I122" s="120"/>
      <c r="J122" s="120"/>
      <c r="K122" s="120"/>
      <c r="L122" s="120"/>
      <c r="M122" s="4"/>
    </row>
    <row r="123" spans="1:14" ht="15.75" x14ac:dyDescent="0.25">
      <c r="A123" s="122" t="s">
        <v>100</v>
      </c>
      <c r="B123" s="120"/>
      <c r="C123" s="120"/>
      <c r="D123" s="120"/>
      <c r="E123" s="120"/>
      <c r="F123" s="120"/>
      <c r="G123" s="120"/>
      <c r="H123" s="120"/>
      <c r="I123" s="120"/>
      <c r="J123" s="120"/>
      <c r="K123" s="120"/>
      <c r="L123" s="120"/>
      <c r="M123" s="4"/>
    </row>
    <row r="124" spans="1:14" ht="15.75" x14ac:dyDescent="0.25">
      <c r="A124" s="122" t="s">
        <v>205</v>
      </c>
      <c r="B124" s="120"/>
      <c r="C124" s="120"/>
      <c r="D124" s="120"/>
      <c r="E124" s="120"/>
      <c r="F124" s="120"/>
      <c r="G124" s="120"/>
      <c r="H124" s="120"/>
      <c r="I124" s="120"/>
      <c r="J124" s="120"/>
      <c r="K124" s="120"/>
      <c r="L124" s="120"/>
      <c r="M124" s="4"/>
    </row>
    <row r="125" spans="1:14" ht="15.75" x14ac:dyDescent="0.25">
      <c r="A125" s="141" t="s">
        <v>81</v>
      </c>
      <c r="B125" s="120"/>
      <c r="C125" s="120"/>
      <c r="D125" s="120"/>
      <c r="E125" s="120"/>
      <c r="F125" s="120"/>
      <c r="G125" s="120"/>
      <c r="H125" s="120"/>
      <c r="I125" s="120"/>
      <c r="J125" s="120"/>
      <c r="K125" s="120"/>
      <c r="L125" s="120"/>
      <c r="M125" s="4"/>
    </row>
    <row r="126" spans="1:14" ht="15.75" x14ac:dyDescent="0.25">
      <c r="A126" s="122" t="s">
        <v>128</v>
      </c>
      <c r="B126" s="120"/>
      <c r="C126" s="120"/>
      <c r="D126" s="120"/>
      <c r="E126" s="120"/>
      <c r="F126" s="120"/>
      <c r="G126" s="120"/>
      <c r="H126" s="120"/>
      <c r="I126" s="120"/>
      <c r="J126" s="120"/>
      <c r="K126" s="120"/>
      <c r="L126" s="120"/>
      <c r="M126" s="4"/>
    </row>
    <row r="127" spans="1:14" ht="15.75" x14ac:dyDescent="0.25">
      <c r="A127" s="122" t="s">
        <v>82</v>
      </c>
      <c r="B127" s="120"/>
      <c r="C127" s="120"/>
      <c r="D127" s="120"/>
      <c r="E127" s="120"/>
      <c r="F127" s="120"/>
      <c r="G127" s="120"/>
      <c r="H127" s="120"/>
      <c r="I127" s="120"/>
      <c r="J127" s="120"/>
      <c r="K127" s="120"/>
      <c r="L127" s="120"/>
      <c r="M127" s="4"/>
    </row>
    <row r="128" spans="1:14" ht="15.75" x14ac:dyDescent="0.25">
      <c r="A128" s="122" t="s">
        <v>144</v>
      </c>
      <c r="B128" s="120"/>
      <c r="C128" s="120"/>
      <c r="D128" s="120"/>
      <c r="E128" s="120"/>
      <c r="F128" s="120"/>
      <c r="G128" s="120"/>
      <c r="H128" s="120"/>
      <c r="I128" s="120"/>
      <c r="J128" s="120"/>
      <c r="K128" s="120"/>
      <c r="L128" s="120"/>
      <c r="M128" s="4"/>
    </row>
    <row r="129" spans="1:13" ht="15.75" x14ac:dyDescent="0.25">
      <c r="A129" s="122" t="s">
        <v>145</v>
      </c>
      <c r="B129" s="120"/>
      <c r="C129" s="120"/>
      <c r="D129" s="120"/>
      <c r="E129" s="120"/>
      <c r="F129" s="120"/>
      <c r="G129" s="120"/>
      <c r="H129" s="120"/>
      <c r="I129" s="120"/>
      <c r="J129" s="120"/>
      <c r="K129" s="120"/>
      <c r="L129" s="120"/>
      <c r="M129" s="4"/>
    </row>
    <row r="130" spans="1:13" ht="15.75" x14ac:dyDescent="0.25">
      <c r="A130" s="141" t="s">
        <v>83</v>
      </c>
      <c r="B130" s="120"/>
      <c r="C130" s="120"/>
      <c r="D130" s="120"/>
      <c r="E130" s="120"/>
      <c r="F130" s="120"/>
      <c r="G130" s="120"/>
      <c r="H130" s="120"/>
      <c r="I130" s="120"/>
      <c r="J130" s="120"/>
      <c r="K130" s="120"/>
      <c r="L130" s="120"/>
      <c r="M130" s="4"/>
    </row>
    <row r="131" spans="1:13" ht="15.75" x14ac:dyDescent="0.25">
      <c r="A131" s="122" t="s">
        <v>206</v>
      </c>
      <c r="B131" s="120"/>
      <c r="C131" s="120"/>
      <c r="D131" s="120"/>
      <c r="E131" s="120"/>
      <c r="F131" s="120"/>
      <c r="G131" s="120"/>
      <c r="H131" s="120"/>
      <c r="I131" s="120"/>
      <c r="J131" s="120"/>
      <c r="K131" s="120"/>
      <c r="L131" s="120"/>
      <c r="M131" s="4"/>
    </row>
    <row r="132" spans="1:13" ht="15.75" x14ac:dyDescent="0.25">
      <c r="A132" s="122" t="s">
        <v>207</v>
      </c>
      <c r="B132" s="120"/>
      <c r="C132" s="120"/>
      <c r="D132" s="120"/>
      <c r="E132" s="120"/>
      <c r="F132" s="120"/>
      <c r="G132" s="120"/>
      <c r="H132" s="120"/>
      <c r="I132" s="120"/>
      <c r="J132" s="120"/>
      <c r="K132" s="120"/>
      <c r="L132" s="120"/>
      <c r="M132" s="4"/>
    </row>
    <row r="133" spans="1:13" x14ac:dyDescent="0.25">
      <c r="A133" s="141" t="s">
        <v>16</v>
      </c>
      <c r="B133" s="138"/>
      <c r="C133" s="138"/>
      <c r="D133" s="138"/>
      <c r="E133" s="138"/>
      <c r="F133" s="138"/>
      <c r="G133" s="138"/>
      <c r="H133" s="138"/>
      <c r="I133" s="138"/>
      <c r="J133" s="138"/>
      <c r="K133" s="138"/>
      <c r="L133" s="138"/>
      <c r="M133" s="4"/>
    </row>
    <row r="134" spans="1:13" ht="15.75" x14ac:dyDescent="0.25">
      <c r="A134" s="122" t="s">
        <v>84</v>
      </c>
      <c r="B134" s="120"/>
      <c r="C134" s="120"/>
      <c r="D134" s="120"/>
      <c r="E134" s="120"/>
      <c r="F134" s="120"/>
      <c r="G134" s="120"/>
      <c r="H134" s="120"/>
      <c r="I134" s="120"/>
      <c r="J134" s="120"/>
      <c r="K134" s="120"/>
      <c r="L134" s="120"/>
      <c r="M134" s="4"/>
    </row>
    <row r="135" spans="1:13" ht="15.75" x14ac:dyDescent="0.25">
      <c r="A135" s="132" t="s">
        <v>208</v>
      </c>
      <c r="B135" s="120"/>
      <c r="C135" s="120"/>
      <c r="D135" s="120"/>
      <c r="E135" s="120"/>
      <c r="F135" s="120"/>
      <c r="G135" s="120"/>
      <c r="H135" s="120"/>
      <c r="I135" s="120"/>
      <c r="J135" s="120"/>
      <c r="K135" s="120"/>
      <c r="L135" s="120"/>
      <c r="M135" s="4"/>
    </row>
    <row r="136" spans="1:13" ht="15.75" x14ac:dyDescent="0.25">
      <c r="A136" s="132" t="s">
        <v>209</v>
      </c>
      <c r="B136" s="120"/>
      <c r="C136" s="120"/>
      <c r="D136" s="120"/>
      <c r="E136" s="120"/>
      <c r="F136" s="120"/>
      <c r="G136" s="120"/>
      <c r="H136" s="120"/>
      <c r="I136" s="120"/>
      <c r="J136" s="120"/>
      <c r="K136" s="120"/>
      <c r="L136" s="120"/>
      <c r="M136" s="4"/>
    </row>
    <row r="137" spans="1:13" ht="15.75" x14ac:dyDescent="0.25">
      <c r="A137" s="132" t="s">
        <v>86</v>
      </c>
      <c r="B137" s="120"/>
      <c r="C137" s="120"/>
      <c r="D137" s="120"/>
      <c r="E137" s="120"/>
      <c r="F137" s="120"/>
      <c r="G137" s="120"/>
      <c r="H137" s="120"/>
      <c r="I137" s="120"/>
      <c r="J137" s="120"/>
      <c r="K137" s="120"/>
      <c r="L137" s="120"/>
      <c r="M137" s="4"/>
    </row>
    <row r="138" spans="1:13" ht="15.75" x14ac:dyDescent="0.25">
      <c r="A138" s="132" t="s">
        <v>85</v>
      </c>
      <c r="B138" s="120"/>
      <c r="C138" s="120"/>
      <c r="D138" s="120"/>
      <c r="E138" s="120"/>
      <c r="F138" s="120"/>
      <c r="G138" s="120"/>
      <c r="H138" s="120"/>
      <c r="I138" s="120"/>
      <c r="J138" s="120"/>
      <c r="K138" s="120"/>
      <c r="L138" s="120"/>
      <c r="M138" s="4"/>
    </row>
    <row r="139" spans="1:13" ht="15.75" x14ac:dyDescent="0.25">
      <c r="A139" s="132"/>
      <c r="B139" s="120"/>
      <c r="C139" s="120"/>
      <c r="D139" s="120"/>
      <c r="E139" s="120"/>
      <c r="F139" s="120"/>
      <c r="G139" s="120"/>
      <c r="H139" s="120"/>
      <c r="I139" s="120"/>
      <c r="J139" s="120"/>
      <c r="K139" s="120"/>
      <c r="L139" s="120"/>
      <c r="M139" s="4"/>
    </row>
    <row r="140" spans="1:13" ht="15.75" x14ac:dyDescent="0.25">
      <c r="A140" s="132" t="s">
        <v>159</v>
      </c>
      <c r="B140" s="120"/>
      <c r="C140" s="120"/>
      <c r="D140" s="120"/>
      <c r="E140" s="120"/>
      <c r="F140" s="120"/>
      <c r="G140" s="120"/>
      <c r="H140" s="120"/>
      <c r="I140" s="120"/>
      <c r="J140" s="120"/>
      <c r="K140" s="120"/>
      <c r="L140" s="120"/>
      <c r="M140" s="4"/>
    </row>
    <row r="141" spans="1:13" ht="15.75" x14ac:dyDescent="0.25">
      <c r="A141" s="132" t="s">
        <v>97</v>
      </c>
      <c r="B141" s="120"/>
      <c r="C141" s="120"/>
      <c r="D141" s="120"/>
      <c r="E141" s="120"/>
      <c r="F141" s="120"/>
      <c r="G141" s="120"/>
      <c r="H141" s="120"/>
      <c r="I141" s="120"/>
      <c r="J141" s="120"/>
      <c r="K141" s="120"/>
      <c r="L141" s="120"/>
      <c r="M141" s="4"/>
    </row>
    <row r="142" spans="1:13" ht="15.75" x14ac:dyDescent="0.25">
      <c r="A142" s="132"/>
      <c r="B142" s="120"/>
      <c r="C142" s="120"/>
      <c r="D142" s="120"/>
      <c r="E142" s="120"/>
      <c r="F142" s="120"/>
      <c r="G142" s="120"/>
      <c r="H142" s="120"/>
      <c r="I142" s="120"/>
      <c r="J142" s="120"/>
      <c r="K142" s="120"/>
      <c r="L142" s="120"/>
      <c r="M142" s="4"/>
    </row>
    <row r="143" spans="1:13" ht="15.75" x14ac:dyDescent="0.25">
      <c r="A143" s="132"/>
      <c r="B143" s="120"/>
      <c r="C143" s="120"/>
      <c r="D143" s="120"/>
      <c r="E143" s="120"/>
      <c r="F143" s="120"/>
      <c r="G143" s="120"/>
      <c r="H143" s="120"/>
      <c r="I143" s="120"/>
      <c r="J143" s="120"/>
      <c r="K143" s="120"/>
      <c r="L143" s="120"/>
      <c r="M143" s="4"/>
    </row>
    <row r="144" spans="1:13" ht="15.75" x14ac:dyDescent="0.25">
      <c r="A144" s="132"/>
      <c r="B144" s="120"/>
      <c r="C144" s="120"/>
      <c r="D144" s="120"/>
      <c r="E144" s="120"/>
      <c r="F144" s="120"/>
      <c r="G144" s="120"/>
      <c r="H144" s="120"/>
      <c r="I144" s="120"/>
      <c r="J144" s="120"/>
      <c r="K144" s="120"/>
      <c r="L144" s="120"/>
      <c r="M144" s="4"/>
    </row>
    <row r="145" spans="1:18" ht="15.75" x14ac:dyDescent="0.25">
      <c r="A145" s="132"/>
      <c r="B145" s="120"/>
      <c r="C145" s="120"/>
      <c r="D145" s="120"/>
      <c r="E145" s="120"/>
      <c r="F145" s="120"/>
      <c r="G145" s="120"/>
      <c r="H145" s="120"/>
      <c r="I145" s="120"/>
      <c r="J145" s="120"/>
      <c r="K145" s="120"/>
      <c r="L145" s="120"/>
      <c r="M145" s="4"/>
    </row>
    <row r="146" spans="1:18" ht="15.75" x14ac:dyDescent="0.25">
      <c r="A146" s="132"/>
      <c r="B146" s="120"/>
      <c r="C146" s="120"/>
      <c r="D146" s="120"/>
      <c r="E146" s="120"/>
      <c r="F146" s="120"/>
      <c r="G146" s="120"/>
      <c r="H146" s="120"/>
      <c r="I146" s="120"/>
      <c r="J146" s="120"/>
      <c r="K146" s="120"/>
      <c r="L146" s="120"/>
      <c r="M146" s="4"/>
    </row>
    <row r="147" spans="1:18" ht="15.75" x14ac:dyDescent="0.25">
      <c r="A147" s="132"/>
      <c r="B147" s="120"/>
      <c r="C147" s="120"/>
      <c r="D147" s="120"/>
      <c r="E147" s="120"/>
      <c r="F147" s="120"/>
      <c r="G147" s="120"/>
      <c r="H147" s="120"/>
      <c r="I147" s="120"/>
      <c r="J147" s="120"/>
      <c r="K147" s="120"/>
      <c r="L147" s="120"/>
      <c r="M147" s="4"/>
    </row>
    <row r="148" spans="1:18" ht="15.75" x14ac:dyDescent="0.25">
      <c r="A148" s="132"/>
      <c r="B148" s="120"/>
      <c r="C148" s="120"/>
      <c r="D148" s="120"/>
      <c r="E148" s="120"/>
      <c r="F148" s="120"/>
      <c r="G148" s="120"/>
      <c r="H148" s="120"/>
      <c r="I148" s="120"/>
      <c r="J148" s="120"/>
      <c r="K148" s="120"/>
      <c r="L148" s="120"/>
      <c r="M148" s="4"/>
    </row>
    <row r="149" spans="1:18" ht="15.75" x14ac:dyDescent="0.25">
      <c r="A149" s="132"/>
      <c r="B149" s="120"/>
      <c r="C149" s="120"/>
      <c r="D149" s="120"/>
      <c r="E149" s="120"/>
      <c r="F149" s="120"/>
      <c r="G149" s="120"/>
      <c r="H149" s="120"/>
      <c r="I149" s="120"/>
      <c r="J149" s="120"/>
      <c r="K149" s="120"/>
      <c r="L149" s="120"/>
      <c r="M149" s="4"/>
    </row>
    <row r="150" spans="1:18" ht="15.75" x14ac:dyDescent="0.25">
      <c r="A150" s="132"/>
      <c r="B150" s="120"/>
      <c r="C150" s="120"/>
      <c r="D150" s="120"/>
      <c r="E150" s="120"/>
      <c r="F150" s="120"/>
      <c r="G150" s="120"/>
      <c r="H150" s="120"/>
      <c r="I150" s="120"/>
      <c r="J150" s="120"/>
      <c r="K150" s="120"/>
      <c r="L150" s="120"/>
      <c r="M150" s="4"/>
    </row>
    <row r="151" spans="1:18" ht="15.75" x14ac:dyDescent="0.25">
      <c r="A151" s="132"/>
      <c r="B151" s="120"/>
      <c r="C151" s="120"/>
      <c r="D151" s="120"/>
      <c r="E151" s="120"/>
      <c r="F151" s="120"/>
      <c r="G151" s="120"/>
      <c r="H151" s="120"/>
      <c r="I151" s="120"/>
      <c r="J151" s="120"/>
      <c r="K151" s="120"/>
      <c r="L151" s="120"/>
      <c r="M151" s="4"/>
    </row>
    <row r="152" spans="1:18" ht="15.75" x14ac:dyDescent="0.25">
      <c r="A152" s="132"/>
      <c r="B152" s="120"/>
      <c r="C152" s="120"/>
      <c r="D152" s="120"/>
      <c r="E152" s="120"/>
      <c r="F152" s="120"/>
      <c r="G152" s="120"/>
      <c r="H152" s="120"/>
      <c r="I152" s="120"/>
      <c r="J152" s="120"/>
      <c r="K152" s="120"/>
      <c r="L152" s="120"/>
      <c r="M152" s="4"/>
    </row>
    <row r="153" spans="1:18" ht="15.75" x14ac:dyDescent="0.25">
      <c r="A153" s="120"/>
      <c r="B153" s="120"/>
      <c r="C153" s="120"/>
      <c r="D153" s="120"/>
      <c r="E153" s="120"/>
      <c r="F153" s="120"/>
      <c r="G153" s="120"/>
      <c r="H153" s="120"/>
      <c r="I153" s="120"/>
      <c r="J153" s="120"/>
      <c r="K153" s="120"/>
      <c r="L153" s="120"/>
      <c r="M153" s="153"/>
      <c r="N153" s="96"/>
      <c r="O153" s="95"/>
      <c r="P153" s="139"/>
      <c r="Q153" s="140"/>
      <c r="R153" s="140"/>
    </row>
    <row r="154" spans="1:18" ht="15.75" x14ac:dyDescent="0.25">
      <c r="A154" s="122" t="s">
        <v>165</v>
      </c>
      <c r="B154" s="120"/>
      <c r="C154" s="120"/>
      <c r="D154" s="129"/>
      <c r="E154" s="120"/>
      <c r="F154" s="120"/>
      <c r="G154" s="120"/>
      <c r="H154" s="120"/>
      <c r="I154" s="120"/>
      <c r="J154" s="120"/>
      <c r="K154" s="120"/>
      <c r="L154" s="120"/>
      <c r="M154" s="4"/>
    </row>
    <row r="155" spans="1:18" ht="15.75" x14ac:dyDescent="0.25">
      <c r="A155" s="127" t="s">
        <v>47</v>
      </c>
      <c r="B155" s="120"/>
      <c r="C155" s="120"/>
      <c r="D155" s="120"/>
      <c r="E155" s="120"/>
      <c r="F155" s="120"/>
      <c r="G155" s="120"/>
      <c r="H155" s="120"/>
      <c r="I155" s="120"/>
      <c r="J155" s="120"/>
      <c r="K155" s="120"/>
      <c r="L155" s="120"/>
      <c r="M155" s="4"/>
    </row>
    <row r="156" spans="1:18" ht="15.75" x14ac:dyDescent="0.25">
      <c r="A156" s="127" t="s">
        <v>48</v>
      </c>
      <c r="B156" s="120"/>
      <c r="C156" s="120"/>
      <c r="D156" s="120"/>
      <c r="E156" s="120"/>
      <c r="F156" s="120"/>
      <c r="G156" s="120"/>
      <c r="H156" s="120"/>
      <c r="I156" s="120"/>
      <c r="J156" s="120"/>
      <c r="K156" s="120"/>
      <c r="L156" s="120"/>
      <c r="M156" s="4"/>
    </row>
    <row r="157" spans="1:18" ht="15.75" x14ac:dyDescent="0.25">
      <c r="A157" s="135" t="s">
        <v>210</v>
      </c>
      <c r="B157" s="120"/>
      <c r="C157" s="120"/>
      <c r="D157" s="120"/>
      <c r="E157" s="120"/>
      <c r="F157" s="120"/>
      <c r="G157" s="120"/>
      <c r="H157" s="120"/>
      <c r="I157" s="120"/>
      <c r="J157" s="120"/>
      <c r="K157" s="120"/>
      <c r="L157" s="120"/>
      <c r="M157" s="4"/>
    </row>
    <row r="158" spans="1:18" ht="15.75" x14ac:dyDescent="0.25">
      <c r="A158" s="127" t="s">
        <v>211</v>
      </c>
      <c r="B158" s="120"/>
      <c r="C158" s="120"/>
      <c r="D158" s="120"/>
      <c r="E158" s="120"/>
      <c r="F158" s="120"/>
      <c r="G158" s="120"/>
      <c r="H158" s="120"/>
      <c r="I158" s="120"/>
      <c r="J158" s="120"/>
      <c r="K158" s="120"/>
      <c r="L158" s="120"/>
      <c r="M158" s="4"/>
    </row>
    <row r="159" spans="1:18" ht="15.75" x14ac:dyDescent="0.25">
      <c r="A159" s="127" t="s">
        <v>212</v>
      </c>
      <c r="B159" s="120"/>
      <c r="C159" s="120"/>
      <c r="D159" s="120"/>
      <c r="E159" s="120"/>
      <c r="F159" s="120"/>
      <c r="G159" s="120"/>
      <c r="H159" s="120"/>
      <c r="I159" s="120"/>
      <c r="J159" s="120"/>
      <c r="K159" s="120"/>
      <c r="L159" s="120"/>
      <c r="M159" s="4"/>
    </row>
    <row r="160" spans="1:18" ht="15.75" x14ac:dyDescent="0.25">
      <c r="A160" s="127" t="s">
        <v>117</v>
      </c>
      <c r="B160" s="120"/>
      <c r="C160" s="120"/>
      <c r="D160" s="120"/>
      <c r="E160" s="120"/>
      <c r="F160" s="120"/>
      <c r="G160" s="120"/>
      <c r="H160" s="120"/>
      <c r="I160" s="120"/>
      <c r="J160" s="120"/>
      <c r="K160" s="120"/>
      <c r="L160" s="120"/>
      <c r="M160" s="4"/>
    </row>
    <row r="161" spans="1:13" ht="15.75" x14ac:dyDescent="0.25">
      <c r="A161" s="135" t="s">
        <v>89</v>
      </c>
      <c r="B161" s="120"/>
      <c r="C161" s="120"/>
      <c r="D161" s="120"/>
      <c r="E161" s="120"/>
      <c r="F161" s="120"/>
      <c r="G161" s="120"/>
      <c r="H161" s="120"/>
      <c r="I161" s="120"/>
      <c r="J161" s="120"/>
      <c r="K161" s="120"/>
      <c r="L161" s="120"/>
      <c r="M161" s="4"/>
    </row>
    <row r="162" spans="1:13" ht="15.75" x14ac:dyDescent="0.25">
      <c r="A162" s="132" t="s">
        <v>160</v>
      </c>
      <c r="B162" s="120"/>
      <c r="C162" s="120"/>
      <c r="D162" s="120"/>
      <c r="E162" s="120"/>
      <c r="F162" s="120"/>
      <c r="G162" s="120"/>
      <c r="H162" s="120"/>
      <c r="I162" s="120"/>
      <c r="J162" s="120"/>
      <c r="K162" s="120"/>
      <c r="L162" s="120"/>
      <c r="M162" s="4"/>
    </row>
    <row r="163" spans="1:13" ht="15.75" x14ac:dyDescent="0.25">
      <c r="A163" s="132" t="s">
        <v>96</v>
      </c>
      <c r="B163" s="120"/>
      <c r="C163" s="120"/>
      <c r="D163" s="120"/>
      <c r="E163" s="120"/>
      <c r="F163" s="120"/>
      <c r="G163" s="120"/>
      <c r="H163" s="120"/>
      <c r="I163" s="120"/>
      <c r="J163" s="120"/>
      <c r="K163" s="120"/>
      <c r="L163" s="120"/>
      <c r="M163" s="4"/>
    </row>
    <row r="164" spans="1:13" ht="15.75" x14ac:dyDescent="0.25">
      <c r="A164" s="136"/>
      <c r="B164" s="120"/>
      <c r="C164" s="120"/>
      <c r="D164" s="120"/>
      <c r="E164" s="120"/>
      <c r="F164" s="120"/>
      <c r="G164" s="120"/>
      <c r="H164" s="120"/>
      <c r="I164" s="120"/>
      <c r="J164" s="120"/>
      <c r="K164" s="120"/>
      <c r="L164" s="120"/>
      <c r="M164" s="4"/>
    </row>
    <row r="165" spans="1:13" ht="15.75" x14ac:dyDescent="0.25">
      <c r="A165" s="136"/>
      <c r="B165" s="120"/>
      <c r="C165" s="120"/>
      <c r="D165" s="120"/>
      <c r="E165" s="120"/>
      <c r="F165" s="120"/>
      <c r="G165" s="120"/>
      <c r="H165" s="120"/>
      <c r="I165" s="120"/>
      <c r="J165" s="120"/>
      <c r="K165" s="120"/>
      <c r="L165" s="120"/>
      <c r="M165" s="4"/>
    </row>
    <row r="166" spans="1:13" ht="15.75" x14ac:dyDescent="0.25">
      <c r="A166" s="136"/>
      <c r="B166" s="120"/>
      <c r="C166" s="120"/>
      <c r="D166" s="120"/>
      <c r="E166" s="120"/>
      <c r="F166" s="120"/>
      <c r="G166" s="120"/>
      <c r="H166" s="120"/>
      <c r="I166" s="120"/>
      <c r="J166" s="120"/>
      <c r="K166" s="120"/>
      <c r="L166" s="120"/>
      <c r="M166" s="4"/>
    </row>
    <row r="167" spans="1:13" ht="15.75" x14ac:dyDescent="0.25">
      <c r="A167" s="136"/>
      <c r="B167" s="120"/>
      <c r="C167" s="120"/>
      <c r="D167" s="120"/>
      <c r="E167" s="120"/>
      <c r="F167" s="120"/>
      <c r="G167" s="120"/>
      <c r="H167" s="120"/>
      <c r="I167" s="120"/>
      <c r="J167" s="120"/>
      <c r="K167" s="120"/>
      <c r="L167" s="120"/>
      <c r="M167" s="4"/>
    </row>
    <row r="168" spans="1:13" ht="15.75" x14ac:dyDescent="0.25">
      <c r="A168" s="136"/>
      <c r="B168" s="120"/>
      <c r="C168" s="120"/>
      <c r="D168" s="120"/>
      <c r="E168" s="120"/>
      <c r="F168" s="120"/>
      <c r="G168" s="120"/>
      <c r="H168" s="120"/>
      <c r="I168" s="120"/>
      <c r="J168" s="120"/>
      <c r="K168" s="120"/>
      <c r="L168" s="120"/>
      <c r="M168" s="4"/>
    </row>
    <row r="169" spans="1:13" ht="15.75" x14ac:dyDescent="0.25">
      <c r="A169" s="136"/>
      <c r="B169" s="120"/>
      <c r="C169" s="120"/>
      <c r="D169" s="120"/>
      <c r="E169" s="120"/>
      <c r="F169" s="120"/>
      <c r="G169" s="120"/>
      <c r="H169" s="120"/>
      <c r="I169" s="120"/>
      <c r="J169" s="120"/>
      <c r="K169" s="120"/>
      <c r="L169" s="120"/>
      <c r="M169" s="4"/>
    </row>
    <row r="170" spans="1:13" ht="15.75" x14ac:dyDescent="0.25">
      <c r="A170" s="136"/>
      <c r="B170" s="120"/>
      <c r="C170" s="120"/>
      <c r="D170" s="120"/>
      <c r="E170" s="120"/>
      <c r="F170" s="120"/>
      <c r="G170" s="120"/>
      <c r="H170" s="120"/>
      <c r="I170" s="120"/>
      <c r="J170" s="120"/>
      <c r="K170" s="120"/>
      <c r="L170" s="120"/>
      <c r="M170" s="4"/>
    </row>
    <row r="171" spans="1:13" ht="15.75" x14ac:dyDescent="0.25">
      <c r="A171" s="136"/>
      <c r="B171" s="120"/>
      <c r="C171" s="120"/>
      <c r="D171" s="120"/>
      <c r="E171" s="120"/>
      <c r="F171" s="120"/>
      <c r="G171" s="120"/>
      <c r="H171" s="120"/>
      <c r="I171" s="120"/>
      <c r="J171" s="120"/>
      <c r="K171" s="120"/>
      <c r="L171" s="120"/>
      <c r="M171" s="4"/>
    </row>
    <row r="172" spans="1:13" ht="15.75" x14ac:dyDescent="0.25">
      <c r="A172" s="136"/>
      <c r="B172" s="120"/>
      <c r="C172" s="120"/>
      <c r="D172" s="120"/>
      <c r="E172" s="120"/>
      <c r="F172" s="120"/>
      <c r="G172" s="120"/>
      <c r="H172" s="120"/>
      <c r="I172" s="120"/>
      <c r="J172" s="120"/>
      <c r="K172" s="120"/>
      <c r="L172" s="120"/>
      <c r="M172" s="4"/>
    </row>
    <row r="173" spans="1:13" ht="15.75" x14ac:dyDescent="0.25">
      <c r="A173" s="136"/>
      <c r="B173" s="120"/>
      <c r="C173" s="120"/>
      <c r="D173" s="120"/>
      <c r="E173" s="120"/>
      <c r="F173" s="120"/>
      <c r="G173" s="120"/>
      <c r="H173" s="120"/>
      <c r="I173" s="120"/>
      <c r="J173" s="120"/>
      <c r="K173" s="120"/>
      <c r="L173" s="120"/>
      <c r="M173" s="4"/>
    </row>
    <row r="174" spans="1:13" ht="15.75" x14ac:dyDescent="0.25">
      <c r="A174" s="136"/>
      <c r="B174" s="120"/>
      <c r="C174" s="120"/>
      <c r="D174" s="120"/>
      <c r="E174" s="120"/>
      <c r="F174" s="120"/>
      <c r="G174" s="120"/>
      <c r="H174" s="120"/>
      <c r="I174" s="120"/>
      <c r="J174" s="120"/>
      <c r="K174" s="120"/>
      <c r="L174" s="120"/>
      <c r="M174" s="4"/>
    </row>
    <row r="175" spans="1:13" ht="15.75" x14ac:dyDescent="0.25">
      <c r="A175" s="136"/>
      <c r="B175" s="120"/>
      <c r="C175" s="120"/>
      <c r="D175" s="120"/>
      <c r="E175" s="120"/>
      <c r="F175" s="120"/>
      <c r="G175" s="120"/>
      <c r="H175" s="120"/>
      <c r="I175" s="120"/>
      <c r="J175" s="120"/>
      <c r="K175" s="120"/>
      <c r="L175" s="120"/>
      <c r="M175" s="4"/>
    </row>
    <row r="176" spans="1:13" ht="15.75" x14ac:dyDescent="0.25">
      <c r="A176" s="126" t="s">
        <v>111</v>
      </c>
      <c r="B176" s="120"/>
      <c r="C176" s="120"/>
      <c r="D176" s="120"/>
      <c r="E176" s="120"/>
      <c r="F176" s="120"/>
      <c r="G176" s="120"/>
      <c r="H176" s="120"/>
      <c r="I176" s="120"/>
      <c r="J176" s="120"/>
      <c r="K176" s="120"/>
      <c r="L176" s="120"/>
      <c r="M176" s="4"/>
    </row>
    <row r="177" spans="1:13" ht="15.75" x14ac:dyDescent="0.25">
      <c r="A177" s="144" t="s">
        <v>213</v>
      </c>
      <c r="B177" s="120"/>
      <c r="C177" s="120"/>
      <c r="D177" s="120"/>
      <c r="E177" s="120"/>
      <c r="F177" s="120"/>
      <c r="G177" s="120"/>
      <c r="H177" s="120"/>
      <c r="I177" s="120"/>
      <c r="J177" s="120"/>
      <c r="K177" s="120"/>
      <c r="L177" s="120"/>
      <c r="M177" s="4"/>
    </row>
    <row r="178" spans="1:13" ht="15.75" x14ac:dyDescent="0.25">
      <c r="A178" s="144" t="s">
        <v>116</v>
      </c>
      <c r="B178" s="120"/>
      <c r="C178" s="120"/>
      <c r="D178" s="120"/>
      <c r="E178" s="120"/>
      <c r="F178" s="120"/>
      <c r="G178" s="120"/>
      <c r="H178" s="120"/>
      <c r="I178" s="120"/>
      <c r="J178" s="120"/>
      <c r="K178" s="120"/>
      <c r="L178" s="120"/>
      <c r="M178" s="4"/>
    </row>
    <row r="179" spans="1:13" ht="15.75" x14ac:dyDescent="0.25">
      <c r="A179" s="144" t="s">
        <v>115</v>
      </c>
      <c r="B179" s="120"/>
      <c r="C179" s="120"/>
      <c r="D179" s="120"/>
      <c r="E179" s="120"/>
      <c r="F179" s="120"/>
      <c r="G179" s="120"/>
      <c r="H179" s="120"/>
      <c r="I179" s="120"/>
      <c r="J179" s="120"/>
      <c r="K179" s="120"/>
      <c r="L179" s="120"/>
      <c r="M179" s="4"/>
    </row>
    <row r="180" spans="1:13" ht="15.75" x14ac:dyDescent="0.25">
      <c r="A180" s="144"/>
      <c r="B180" s="120"/>
      <c r="C180" s="120"/>
      <c r="D180" s="120"/>
      <c r="E180" s="120"/>
      <c r="F180" s="120"/>
      <c r="G180" s="120"/>
      <c r="H180" s="120"/>
      <c r="I180" s="120"/>
      <c r="J180" s="120"/>
      <c r="K180" s="120"/>
      <c r="L180" s="120"/>
      <c r="M180" s="4"/>
    </row>
    <row r="181" spans="1:13" ht="15.75" x14ac:dyDescent="0.25">
      <c r="A181" s="144"/>
      <c r="B181" s="120"/>
      <c r="C181" s="120"/>
      <c r="D181" s="120"/>
      <c r="E181" s="120"/>
      <c r="F181" s="120"/>
      <c r="G181" s="120"/>
      <c r="H181" s="120"/>
      <c r="I181" s="120"/>
      <c r="J181" s="120"/>
      <c r="K181" s="120"/>
      <c r="L181" s="120"/>
      <c r="M181" s="4"/>
    </row>
    <row r="182" spans="1:13" ht="15.75" x14ac:dyDescent="0.25">
      <c r="A182" s="144"/>
      <c r="B182" s="120"/>
      <c r="C182" s="120"/>
      <c r="D182" s="120"/>
      <c r="E182" s="120"/>
      <c r="F182" s="120"/>
      <c r="G182" s="120"/>
      <c r="H182" s="120"/>
      <c r="I182" s="120"/>
      <c r="J182" s="120"/>
      <c r="K182" s="120"/>
      <c r="L182" s="120"/>
      <c r="M182" s="4"/>
    </row>
    <row r="183" spans="1:13" ht="15.75" x14ac:dyDescent="0.25">
      <c r="A183" s="144"/>
      <c r="B183" s="120"/>
      <c r="C183" s="120"/>
      <c r="D183" s="120"/>
      <c r="E183" s="120"/>
      <c r="F183" s="120"/>
      <c r="G183" s="120"/>
      <c r="H183" s="120"/>
      <c r="I183" s="120"/>
      <c r="J183" s="120"/>
      <c r="K183" s="120"/>
      <c r="L183" s="120"/>
      <c r="M183" s="4"/>
    </row>
    <row r="184" spans="1:13" ht="15.75" x14ac:dyDescent="0.25">
      <c r="A184" s="144"/>
      <c r="B184" s="120"/>
      <c r="C184" s="120"/>
      <c r="D184" s="120"/>
      <c r="E184" s="120"/>
      <c r="F184" s="120"/>
      <c r="G184" s="120"/>
      <c r="H184" s="120"/>
      <c r="I184" s="120"/>
      <c r="J184" s="120"/>
      <c r="K184" s="120"/>
      <c r="L184" s="120"/>
      <c r="M184" s="4"/>
    </row>
    <row r="185" spans="1:13" ht="15.75" x14ac:dyDescent="0.25">
      <c r="A185" s="144"/>
      <c r="B185" s="120"/>
      <c r="C185" s="120"/>
      <c r="D185" s="120"/>
      <c r="E185" s="120"/>
      <c r="F185" s="120"/>
      <c r="G185" s="120"/>
      <c r="H185" s="120"/>
      <c r="I185" s="120"/>
      <c r="J185" s="120"/>
      <c r="K185" s="120"/>
      <c r="L185" s="120"/>
      <c r="M185" s="4"/>
    </row>
    <row r="186" spans="1:13" ht="15.75" x14ac:dyDescent="0.25">
      <c r="A186" s="144"/>
      <c r="B186" s="120"/>
      <c r="C186" s="120"/>
      <c r="D186" s="120"/>
      <c r="E186" s="120"/>
      <c r="F186" s="120"/>
      <c r="G186" s="120"/>
      <c r="H186" s="120"/>
      <c r="I186" s="120"/>
      <c r="J186" s="120"/>
      <c r="K186" s="120"/>
      <c r="L186" s="120"/>
      <c r="M186" s="4"/>
    </row>
    <row r="187" spans="1:13" ht="15.75" x14ac:dyDescent="0.25">
      <c r="A187" s="144"/>
      <c r="B187" s="120"/>
      <c r="C187" s="120"/>
      <c r="D187" s="120"/>
      <c r="E187" s="120"/>
      <c r="F187" s="120"/>
      <c r="G187" s="120"/>
      <c r="H187" s="120"/>
      <c r="I187" s="120"/>
      <c r="J187" s="120"/>
      <c r="K187" s="120"/>
      <c r="L187" s="120"/>
      <c r="M187" s="4"/>
    </row>
    <row r="188" spans="1:13" ht="15.75" x14ac:dyDescent="0.25">
      <c r="A188" s="144"/>
      <c r="B188" s="120"/>
      <c r="C188" s="120"/>
      <c r="D188" s="120"/>
      <c r="E188" s="120"/>
      <c r="F188" s="120"/>
      <c r="G188" s="120"/>
      <c r="H188" s="120"/>
      <c r="I188" s="120"/>
      <c r="J188" s="120"/>
      <c r="K188" s="120"/>
      <c r="L188" s="120"/>
      <c r="M188" s="4"/>
    </row>
    <row r="189" spans="1:13" ht="15.75" x14ac:dyDescent="0.25">
      <c r="A189" s="126" t="s">
        <v>112</v>
      </c>
      <c r="B189" s="120"/>
      <c r="C189" s="120"/>
      <c r="D189" s="120"/>
      <c r="E189" s="120"/>
      <c r="F189" s="120"/>
      <c r="G189" s="120"/>
      <c r="H189" s="120"/>
      <c r="I189" s="120"/>
      <c r="J189" s="120"/>
      <c r="K189" s="120"/>
      <c r="L189" s="120"/>
      <c r="M189" s="4"/>
    </row>
    <row r="190" spans="1:13" ht="15.75" x14ac:dyDescent="0.25">
      <c r="A190" s="122" t="s">
        <v>92</v>
      </c>
      <c r="B190" s="120"/>
      <c r="C190" s="120"/>
      <c r="D190" s="120"/>
      <c r="E190" s="120"/>
      <c r="F190" s="120"/>
      <c r="G190" s="120"/>
      <c r="H190" s="120"/>
      <c r="I190" s="120"/>
      <c r="J190" s="120"/>
      <c r="K190" s="120"/>
      <c r="L190" s="120"/>
      <c r="M190" s="4"/>
    </row>
    <row r="191" spans="1:13" ht="15.75" x14ac:dyDescent="0.25">
      <c r="A191" s="130" t="s">
        <v>91</v>
      </c>
      <c r="B191" s="120"/>
      <c r="C191" s="120"/>
      <c r="D191" s="120"/>
      <c r="E191" s="120"/>
      <c r="F191" s="120"/>
      <c r="G191" s="120"/>
      <c r="H191" s="120"/>
      <c r="I191" s="120"/>
      <c r="J191" s="120"/>
      <c r="K191" s="120"/>
      <c r="L191" s="120"/>
      <c r="M191" s="4"/>
    </row>
    <row r="192" spans="1:13" ht="15.75" x14ac:dyDescent="0.25">
      <c r="A192" s="120"/>
      <c r="B192" s="120"/>
      <c r="C192" s="120"/>
      <c r="D192" s="120"/>
      <c r="E192" s="120"/>
      <c r="F192" s="120"/>
      <c r="G192" s="120"/>
      <c r="H192" s="120"/>
      <c r="I192" s="120"/>
      <c r="J192" s="120"/>
      <c r="K192" s="120"/>
      <c r="L192" s="120"/>
      <c r="M192" s="4"/>
    </row>
    <row r="193" spans="1:13" ht="15.75" x14ac:dyDescent="0.25">
      <c r="A193" s="120"/>
      <c r="B193" s="120"/>
      <c r="C193" s="120"/>
      <c r="D193" s="120"/>
      <c r="E193" s="120"/>
      <c r="F193" s="120"/>
      <c r="G193" s="120"/>
      <c r="H193" s="120"/>
      <c r="I193" s="120"/>
      <c r="J193" s="120"/>
      <c r="K193" s="120"/>
      <c r="L193" s="120"/>
      <c r="M193" s="4"/>
    </row>
    <row r="194" spans="1:13" ht="15.75" x14ac:dyDescent="0.25">
      <c r="A194" s="120"/>
      <c r="B194" s="120"/>
      <c r="C194" s="120"/>
      <c r="D194" s="120"/>
      <c r="E194" s="120"/>
      <c r="F194" s="120"/>
      <c r="G194" s="120"/>
      <c r="H194" s="120"/>
      <c r="I194" s="120"/>
      <c r="J194" s="120"/>
      <c r="K194" s="120"/>
      <c r="L194" s="120"/>
      <c r="M194" s="4"/>
    </row>
    <row r="195" spans="1:13" ht="15.75" x14ac:dyDescent="0.25">
      <c r="A195" s="120"/>
      <c r="B195" s="120"/>
      <c r="C195" s="120"/>
      <c r="D195" s="120"/>
      <c r="E195" s="120"/>
      <c r="F195" s="120"/>
      <c r="G195" s="120"/>
      <c r="H195" s="120"/>
      <c r="I195" s="120"/>
      <c r="J195" s="120"/>
      <c r="K195" s="120"/>
      <c r="L195" s="120"/>
      <c r="M195" s="4"/>
    </row>
    <row r="196" spans="1:13" ht="15.75" x14ac:dyDescent="0.25">
      <c r="A196" s="120"/>
      <c r="B196" s="120"/>
      <c r="C196" s="120"/>
      <c r="D196" s="120"/>
      <c r="E196" s="120"/>
      <c r="F196" s="120"/>
      <c r="G196" s="120"/>
      <c r="H196" s="120"/>
      <c r="I196" s="120"/>
      <c r="J196" s="120"/>
      <c r="K196" s="120"/>
      <c r="L196" s="120"/>
      <c r="M196" s="4"/>
    </row>
    <row r="197" spans="1:13" ht="15.75" x14ac:dyDescent="0.25">
      <c r="A197" s="120"/>
      <c r="B197" s="120"/>
      <c r="C197" s="120"/>
      <c r="D197" s="120"/>
      <c r="E197" s="120"/>
      <c r="F197" s="120"/>
      <c r="G197" s="120"/>
      <c r="H197" s="120"/>
      <c r="I197" s="120"/>
      <c r="J197" s="120"/>
      <c r="K197" s="120"/>
      <c r="L197" s="120"/>
      <c r="M197" s="4"/>
    </row>
    <row r="198" spans="1:13" ht="15.75" x14ac:dyDescent="0.25">
      <c r="A198" s="120"/>
      <c r="B198" s="120"/>
      <c r="C198" s="120"/>
      <c r="D198" s="120"/>
      <c r="E198" s="120"/>
      <c r="F198" s="120"/>
      <c r="G198" s="120"/>
      <c r="H198" s="120"/>
      <c r="I198" s="120"/>
      <c r="J198" s="120"/>
      <c r="K198" s="120"/>
      <c r="L198" s="120"/>
      <c r="M198" s="4"/>
    </row>
    <row r="199" spans="1:13" ht="15.75" x14ac:dyDescent="0.25">
      <c r="A199" s="126" t="s">
        <v>161</v>
      </c>
      <c r="B199" s="120"/>
      <c r="C199" s="120"/>
      <c r="D199" s="120"/>
      <c r="E199" s="120"/>
      <c r="F199" s="120"/>
      <c r="G199" s="120"/>
      <c r="H199" s="120"/>
      <c r="I199" s="120"/>
      <c r="J199" s="120"/>
      <c r="K199" s="120"/>
      <c r="L199" s="120"/>
      <c r="M199" s="4"/>
    </row>
    <row r="200" spans="1:13" ht="15.75" x14ac:dyDescent="0.25">
      <c r="A200" s="130" t="s">
        <v>166</v>
      </c>
      <c r="B200" s="120"/>
      <c r="C200" s="120"/>
      <c r="D200" s="120"/>
      <c r="E200" s="120"/>
      <c r="F200" s="120"/>
      <c r="G200" s="120"/>
      <c r="H200" s="120"/>
      <c r="I200" s="120"/>
      <c r="J200" s="120"/>
      <c r="K200" s="120"/>
      <c r="L200" s="120"/>
      <c r="M200" s="4"/>
    </row>
    <row r="201" spans="1:13" ht="15.75" x14ac:dyDescent="0.25">
      <c r="A201" s="120"/>
      <c r="B201" s="120"/>
      <c r="C201" s="120"/>
      <c r="D201" s="120"/>
      <c r="E201" s="120"/>
      <c r="F201" s="120"/>
      <c r="G201" s="120"/>
      <c r="H201" s="120"/>
      <c r="I201" s="120"/>
      <c r="J201" s="120"/>
      <c r="K201" s="120"/>
      <c r="L201" s="120"/>
      <c r="M201" s="4"/>
    </row>
    <row r="202" spans="1:13" ht="15.75" x14ac:dyDescent="0.25">
      <c r="A202" s="120" t="s">
        <v>162</v>
      </c>
      <c r="B202" s="120"/>
      <c r="C202" s="120"/>
      <c r="D202" s="120"/>
      <c r="E202" s="120"/>
      <c r="F202" s="120"/>
      <c r="G202" s="120"/>
      <c r="H202" s="120"/>
      <c r="I202" s="120"/>
      <c r="J202" s="120"/>
      <c r="K202" s="120"/>
      <c r="L202" s="120"/>
      <c r="M202" s="4"/>
    </row>
    <row r="203" spans="1:13" ht="15.75" x14ac:dyDescent="0.25">
      <c r="A203" s="120" t="s">
        <v>93</v>
      </c>
      <c r="B203" s="120"/>
      <c r="C203" s="120"/>
      <c r="D203" s="120"/>
      <c r="E203" s="120"/>
      <c r="F203" s="120"/>
      <c r="G203" s="120"/>
      <c r="H203" s="120"/>
      <c r="I203" s="120"/>
      <c r="J203" s="120"/>
      <c r="K203" s="120"/>
      <c r="L203" s="120"/>
      <c r="M203" s="4"/>
    </row>
    <row r="204" spans="1:13" ht="15.75" x14ac:dyDescent="0.25">
      <c r="A204" s="120"/>
      <c r="B204" s="120"/>
      <c r="C204" s="120"/>
      <c r="D204" s="120"/>
      <c r="E204" s="120"/>
      <c r="F204" s="120"/>
      <c r="G204" s="120"/>
      <c r="H204" s="120"/>
      <c r="I204" s="120"/>
      <c r="J204" s="120"/>
      <c r="K204" s="120"/>
      <c r="L204" s="120"/>
      <c r="M204" s="4"/>
    </row>
    <row r="205" spans="1:13" ht="15.75" x14ac:dyDescent="0.25">
      <c r="A205" s="120" t="s">
        <v>163</v>
      </c>
      <c r="B205" s="120"/>
      <c r="C205" s="120"/>
      <c r="D205" s="120"/>
      <c r="E205" s="120"/>
      <c r="F205" s="120"/>
      <c r="G205" s="120"/>
      <c r="H205" s="120"/>
      <c r="I205" s="120"/>
      <c r="J205" s="120"/>
      <c r="K205" s="120"/>
      <c r="L205" s="120"/>
      <c r="M205" s="4"/>
    </row>
    <row r="206" spans="1:13" ht="15.75" x14ac:dyDescent="0.25">
      <c r="A206" s="120" t="s">
        <v>94</v>
      </c>
      <c r="B206" s="120"/>
      <c r="C206" s="120"/>
      <c r="D206" s="120"/>
      <c r="E206" s="120"/>
      <c r="F206" s="120"/>
      <c r="G206" s="120"/>
      <c r="H206" s="120"/>
      <c r="I206" s="120"/>
      <c r="J206" s="120"/>
      <c r="K206" s="120"/>
      <c r="L206" s="120"/>
      <c r="M206" s="4"/>
    </row>
    <row r="207" spans="1:13" ht="15.75" x14ac:dyDescent="0.25">
      <c r="A207" s="120"/>
      <c r="B207" s="120"/>
      <c r="C207" s="120"/>
      <c r="D207" s="120"/>
      <c r="E207" s="120"/>
      <c r="F207" s="120"/>
      <c r="G207" s="120"/>
      <c r="H207" s="120"/>
      <c r="I207" s="120"/>
      <c r="J207" s="120"/>
      <c r="K207" s="120"/>
      <c r="L207" s="120"/>
      <c r="M207" s="4"/>
    </row>
    <row r="208" spans="1:13" ht="15.75" x14ac:dyDescent="0.25">
      <c r="A208" s="120"/>
      <c r="B208" s="120"/>
      <c r="C208" s="120"/>
      <c r="D208" s="120"/>
      <c r="E208" s="120"/>
      <c r="F208" s="120"/>
      <c r="G208" s="120"/>
      <c r="H208" s="120"/>
      <c r="I208" s="120"/>
      <c r="J208" s="120"/>
      <c r="K208" s="120"/>
      <c r="L208" s="120"/>
      <c r="M208" s="4"/>
    </row>
    <row r="209" spans="1:13" ht="15.75" x14ac:dyDescent="0.25">
      <c r="A209" s="120"/>
      <c r="B209" s="120"/>
      <c r="C209" s="120"/>
      <c r="D209" s="120"/>
      <c r="E209" s="120"/>
      <c r="F209" s="120"/>
      <c r="G209" s="120"/>
      <c r="H209" s="120"/>
      <c r="I209" s="120"/>
      <c r="J209" s="120"/>
      <c r="K209" s="120"/>
      <c r="L209" s="120"/>
      <c r="M209" s="4"/>
    </row>
    <row r="210" spans="1:13" ht="15.75" x14ac:dyDescent="0.25">
      <c r="A210" s="120"/>
      <c r="B210" s="120"/>
      <c r="C210" s="120"/>
      <c r="D210" s="120"/>
      <c r="E210" s="120"/>
      <c r="F210" s="120"/>
      <c r="G210" s="120"/>
      <c r="H210" s="120"/>
      <c r="I210" s="120"/>
      <c r="J210" s="120"/>
      <c r="K210" s="120"/>
      <c r="L210" s="120"/>
      <c r="M210" s="4"/>
    </row>
    <row r="211" spans="1:13" ht="15.75" x14ac:dyDescent="0.25">
      <c r="A211" s="120"/>
      <c r="B211" s="120"/>
      <c r="C211" s="120"/>
      <c r="D211" s="120"/>
      <c r="E211" s="120"/>
      <c r="F211" s="120"/>
      <c r="G211" s="120"/>
      <c r="H211" s="120"/>
      <c r="I211" s="120"/>
      <c r="J211" s="120"/>
      <c r="K211" s="120"/>
      <c r="L211" s="120"/>
      <c r="M211" s="4"/>
    </row>
    <row r="212" spans="1:13" s="3" customFormat="1" ht="15.75" x14ac:dyDescent="0.25">
      <c r="A212" s="263"/>
      <c r="B212" s="263"/>
      <c r="C212" s="263"/>
      <c r="D212" s="263"/>
      <c r="E212" s="263"/>
      <c r="F212" s="263"/>
      <c r="G212" s="263"/>
      <c r="H212" s="263"/>
      <c r="I212" s="263"/>
      <c r="J212" s="263"/>
      <c r="K212" s="263"/>
      <c r="L212" s="263"/>
    </row>
    <row r="213" spans="1:13" s="3" customFormat="1" x14ac:dyDescent="0.25"/>
    <row r="214" spans="1:13" s="3" customFormat="1" x14ac:dyDescent="0.25"/>
  </sheetData>
  <sheetProtection password="ED81" sheet="1" objects="1" scenarios="1" selectLockedCells="1" selectUnlockedCells="1"/>
  <pageMargins left="0.19685039370078741" right="0.19685039370078741" top="0.39370078740157483" bottom="0.3937007874015748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3"/>
  <sheetViews>
    <sheetView topLeftCell="A145" zoomScale="80" zoomScaleNormal="80" workbookViewId="0">
      <selection activeCell="C226" sqref="C226"/>
    </sheetView>
  </sheetViews>
  <sheetFormatPr defaultRowHeight="15" x14ac:dyDescent="0.25"/>
  <cols>
    <col min="1" max="1" width="1.7109375" customWidth="1"/>
    <col min="2" max="2" width="4.42578125" customWidth="1"/>
    <col min="3" max="4" width="10.42578125" customWidth="1"/>
    <col min="5" max="5" width="14.7109375" customWidth="1"/>
    <col min="6" max="6" width="19.5703125" customWidth="1"/>
    <col min="7" max="7" width="15" customWidth="1"/>
    <col min="8" max="8" width="7.85546875" hidden="1" customWidth="1"/>
    <col min="9" max="9" width="10.7109375" customWidth="1"/>
    <col min="10" max="10" width="15.7109375" customWidth="1"/>
    <col min="11" max="11" width="15.7109375" hidden="1" customWidth="1"/>
    <col min="12" max="12" width="16.140625" customWidth="1"/>
    <col min="13" max="13" width="16" customWidth="1"/>
    <col min="14" max="14" width="11.85546875" customWidth="1"/>
    <col min="15" max="15" width="8.28515625" hidden="1" customWidth="1"/>
    <col min="16" max="16" width="12.5703125" customWidth="1"/>
    <col min="17" max="17" width="7.42578125" style="36" hidden="1" customWidth="1"/>
    <col min="18" max="18" width="10.28515625" customWidth="1"/>
    <col min="19" max="19" width="7.140625" hidden="1" customWidth="1"/>
    <col min="20" max="20" width="18.140625" customWidth="1"/>
    <col min="21" max="21" width="14.42578125" customWidth="1"/>
    <col min="22" max="22" width="28" customWidth="1"/>
    <col min="23" max="23" width="14.140625" hidden="1" customWidth="1"/>
    <col min="24" max="24" width="9.42578125" hidden="1" customWidth="1"/>
    <col min="25" max="25" width="6" style="27" hidden="1" customWidth="1"/>
    <col min="26" max="28" width="12.5703125" style="27" customWidth="1"/>
    <col min="29" max="29" width="10.5703125" style="27" bestFit="1" customWidth="1"/>
    <col min="30" max="30" width="11.42578125" style="27" customWidth="1"/>
    <col min="31" max="31" width="10.5703125" bestFit="1" customWidth="1"/>
    <col min="32" max="32" width="9.5703125" bestFit="1" customWidth="1"/>
    <col min="34" max="34" width="9.5703125" bestFit="1" customWidth="1"/>
    <col min="36" max="36" width="10.5703125" bestFit="1" customWidth="1"/>
  </cols>
  <sheetData>
    <row r="1" spans="1:29" x14ac:dyDescent="0.25">
      <c r="A1" s="145"/>
      <c r="B1" s="146" t="s">
        <v>214</v>
      </c>
      <c r="C1" s="146"/>
      <c r="D1" s="146"/>
      <c r="E1" s="146"/>
      <c r="F1" s="146"/>
      <c r="G1" s="146"/>
      <c r="H1" s="146"/>
      <c r="I1" s="146"/>
      <c r="J1" s="146"/>
      <c r="K1" s="146"/>
      <c r="L1" s="146"/>
      <c r="M1" s="146"/>
      <c r="N1" s="146"/>
      <c r="O1" s="146"/>
      <c r="P1" s="146"/>
      <c r="Q1" s="147"/>
      <c r="R1" s="146"/>
      <c r="S1" s="146"/>
      <c r="T1" s="146"/>
      <c r="U1" s="146"/>
      <c r="V1" s="146"/>
      <c r="W1" s="146"/>
      <c r="X1" s="148"/>
      <c r="Y1" s="119"/>
    </row>
    <row r="2" spans="1:29" s="2" customFormat="1" ht="21" customHeight="1" x14ac:dyDescent="0.35">
      <c r="A2" s="83"/>
      <c r="B2" s="118" t="s">
        <v>49</v>
      </c>
      <c r="C2" s="118"/>
      <c r="D2" s="118"/>
      <c r="E2" s="118"/>
      <c r="F2" s="118"/>
      <c r="G2" s="118"/>
      <c r="H2" s="118"/>
      <c r="I2" s="118"/>
      <c r="J2" s="118"/>
      <c r="K2" s="118"/>
      <c r="L2" s="118"/>
      <c r="M2" s="118"/>
      <c r="N2" s="118"/>
      <c r="O2" s="118"/>
      <c r="P2" s="118"/>
      <c r="Q2" s="118"/>
      <c r="R2" s="118"/>
      <c r="S2" s="118"/>
      <c r="T2" s="118"/>
      <c r="U2" s="118"/>
      <c r="V2" s="118"/>
      <c r="W2" s="23"/>
      <c r="X2" s="6"/>
      <c r="Y2" s="149"/>
    </row>
    <row r="3" spans="1:29" s="27" customFormat="1" x14ac:dyDescent="0.25">
      <c r="A3" s="84"/>
      <c r="B3" s="40"/>
      <c r="C3" s="150"/>
      <c r="D3" s="150"/>
      <c r="E3" s="150"/>
      <c r="F3" s="150"/>
      <c r="G3" s="150"/>
      <c r="H3" s="150"/>
      <c r="I3" s="150"/>
      <c r="J3" s="150"/>
      <c r="K3" s="150"/>
      <c r="L3" s="150"/>
      <c r="M3" s="150"/>
      <c r="N3" s="150"/>
      <c r="O3" s="150"/>
      <c r="P3" s="150"/>
      <c r="Q3" s="151"/>
      <c r="R3" s="150"/>
      <c r="S3" s="150"/>
      <c r="T3" s="150"/>
      <c r="U3" s="150"/>
      <c r="V3" s="40"/>
      <c r="W3" s="40"/>
      <c r="X3" s="62"/>
      <c r="Y3" s="119"/>
    </row>
    <row r="4" spans="1:29" ht="7.5" customHeight="1" x14ac:dyDescent="0.25">
      <c r="A4" s="84"/>
      <c r="B4" s="63"/>
      <c r="C4" s="152"/>
      <c r="D4" s="152"/>
      <c r="E4" s="152"/>
      <c r="F4" s="152"/>
      <c r="G4" s="152"/>
      <c r="H4" s="10"/>
      <c r="I4" s="10"/>
      <c r="J4" s="10"/>
      <c r="K4" s="10"/>
      <c r="L4" s="10"/>
      <c r="M4" s="10"/>
      <c r="N4" s="10"/>
      <c r="O4" s="10"/>
      <c r="P4" s="10"/>
      <c r="Q4" s="30"/>
      <c r="R4" s="10"/>
      <c r="S4" s="10"/>
      <c r="T4" s="10"/>
      <c r="U4" s="10"/>
      <c r="V4" s="11"/>
      <c r="W4" s="7"/>
      <c r="X4" s="8"/>
      <c r="Y4" s="69"/>
    </row>
    <row r="5" spans="1:29" ht="15.75" x14ac:dyDescent="0.25">
      <c r="A5" s="84"/>
      <c r="B5" s="48"/>
      <c r="C5" s="157" t="s">
        <v>52</v>
      </c>
      <c r="D5" s="40"/>
      <c r="E5" s="40"/>
      <c r="F5" s="40"/>
      <c r="G5" s="40"/>
      <c r="H5" s="40"/>
      <c r="I5" s="40"/>
      <c r="J5" s="40"/>
      <c r="K5" s="40"/>
      <c r="L5" s="40"/>
      <c r="M5" s="40"/>
      <c r="N5" s="7"/>
      <c r="O5" s="7"/>
      <c r="P5" s="7"/>
      <c r="Q5" s="31"/>
      <c r="R5" s="7"/>
      <c r="S5" s="7"/>
      <c r="T5" s="7"/>
      <c r="U5" s="7"/>
      <c r="V5" s="13"/>
      <c r="W5" s="7"/>
      <c r="X5" s="8"/>
      <c r="Y5" s="69"/>
    </row>
    <row r="6" spans="1:29" ht="15.75" x14ac:dyDescent="0.25">
      <c r="A6" s="84"/>
      <c r="B6" s="48"/>
      <c r="C6" s="155" t="s">
        <v>50</v>
      </c>
      <c r="D6" s="103"/>
      <c r="E6" s="103"/>
      <c r="F6" s="117"/>
      <c r="G6" s="117"/>
      <c r="H6" s="117"/>
      <c r="I6" s="287"/>
      <c r="J6" s="287"/>
      <c r="K6" s="287"/>
      <c r="L6" s="45"/>
      <c r="M6" s="45"/>
      <c r="N6" s="14"/>
      <c r="O6" s="258"/>
      <c r="P6" s="14"/>
      <c r="Q6" s="32"/>
      <c r="R6" s="7"/>
      <c r="S6" s="7"/>
      <c r="T6" s="22"/>
      <c r="U6" s="22"/>
      <c r="V6" s="18"/>
      <c r="W6" s="22"/>
      <c r="X6" s="8"/>
      <c r="Y6" s="69"/>
      <c r="AA6" s="282" t="s">
        <v>123</v>
      </c>
      <c r="AC6" s="7"/>
    </row>
    <row r="7" spans="1:29" ht="15.75" x14ac:dyDescent="0.25">
      <c r="A7" s="84"/>
      <c r="B7" s="48"/>
      <c r="C7" s="155" t="s">
        <v>135</v>
      </c>
      <c r="D7" s="103"/>
      <c r="E7" s="103"/>
      <c r="F7" s="117"/>
      <c r="G7" s="117"/>
      <c r="H7" s="117"/>
      <c r="I7" s="158"/>
      <c r="J7" s="158"/>
      <c r="K7" s="158"/>
      <c r="L7" s="45"/>
      <c r="M7" s="45"/>
      <c r="N7" s="14"/>
      <c r="O7" s="258"/>
      <c r="P7" s="14"/>
      <c r="Q7" s="32"/>
      <c r="R7" s="22"/>
      <c r="S7" s="22"/>
      <c r="T7" s="7"/>
      <c r="U7" s="7"/>
      <c r="V7" s="13"/>
      <c r="W7" s="7"/>
      <c r="X7" s="8"/>
      <c r="Y7" s="69"/>
      <c r="AA7" s="283">
        <v>1751.6215522525285</v>
      </c>
    </row>
    <row r="8" spans="1:29" ht="15.75" x14ac:dyDescent="0.25">
      <c r="A8" s="84"/>
      <c r="B8" s="48"/>
      <c r="C8" s="155" t="s">
        <v>43</v>
      </c>
      <c r="D8" s="103"/>
      <c r="E8" s="117"/>
      <c r="F8" s="117"/>
      <c r="G8" s="117"/>
      <c r="H8" s="117"/>
      <c r="I8" s="158"/>
      <c r="J8" s="158"/>
      <c r="K8" s="158"/>
      <c r="L8" s="265"/>
      <c r="M8" s="265"/>
      <c r="N8" s="14"/>
      <c r="O8" s="258"/>
      <c r="P8" s="14"/>
      <c r="Q8" s="32"/>
      <c r="R8" s="22"/>
      <c r="S8" s="22"/>
      <c r="T8" s="7"/>
      <c r="U8" s="7"/>
      <c r="V8" s="13"/>
      <c r="W8" s="7"/>
      <c r="X8" s="8"/>
      <c r="Y8" s="69"/>
    </row>
    <row r="9" spans="1:29" ht="15.75" x14ac:dyDescent="0.25">
      <c r="A9" s="84"/>
      <c r="B9" s="48"/>
      <c r="C9" s="196" t="s">
        <v>51</v>
      </c>
      <c r="D9" s="45"/>
      <c r="E9" s="45"/>
      <c r="F9" s="116"/>
      <c r="G9" s="116"/>
      <c r="H9" s="116"/>
      <c r="I9" s="158"/>
      <c r="J9" s="158"/>
      <c r="K9" s="158"/>
      <c r="L9" s="45"/>
      <c r="M9" s="45"/>
      <c r="N9" s="14"/>
      <c r="O9" s="258"/>
      <c r="P9" s="14"/>
      <c r="Q9" s="32"/>
      <c r="R9" s="7"/>
      <c r="S9" s="7"/>
      <c r="T9" s="7"/>
      <c r="U9" s="7"/>
      <c r="V9" s="13"/>
      <c r="W9" s="7"/>
      <c r="X9" s="8"/>
      <c r="Y9" s="69"/>
    </row>
    <row r="10" spans="1:29" ht="15.75" x14ac:dyDescent="0.25">
      <c r="A10" s="84"/>
      <c r="B10" s="48"/>
      <c r="C10" s="105"/>
      <c r="D10" s="105"/>
      <c r="E10" s="105"/>
      <c r="F10" s="105"/>
      <c r="G10" s="105"/>
      <c r="H10" s="105"/>
      <c r="I10" s="158"/>
      <c r="J10" s="158"/>
      <c r="K10" s="158"/>
      <c r="L10" s="45"/>
      <c r="M10" s="45"/>
      <c r="N10" s="14"/>
      <c r="O10" s="258"/>
      <c r="P10" s="14"/>
      <c r="Q10" s="32"/>
      <c r="R10" s="7"/>
      <c r="S10" s="7"/>
      <c r="T10" s="91"/>
      <c r="U10" s="91"/>
      <c r="V10" s="13"/>
      <c r="W10" s="7"/>
      <c r="X10" s="8"/>
      <c r="Y10" s="69"/>
    </row>
    <row r="11" spans="1:29" ht="15.75" x14ac:dyDescent="0.25">
      <c r="A11" s="84"/>
      <c r="B11" s="48"/>
      <c r="C11" s="105"/>
      <c r="D11" s="105"/>
      <c r="E11" s="105"/>
      <c r="F11" s="105"/>
      <c r="G11" s="105"/>
      <c r="H11" s="105"/>
      <c r="I11" s="158"/>
      <c r="J11" s="158"/>
      <c r="K11" s="158"/>
      <c r="L11" s="45"/>
      <c r="M11" s="45"/>
      <c r="N11" s="14"/>
      <c r="O11" s="258"/>
      <c r="P11" s="14"/>
      <c r="Q11" s="32"/>
      <c r="R11" s="7"/>
      <c r="S11" s="7"/>
      <c r="T11" s="7"/>
      <c r="U11" s="7"/>
      <c r="V11" s="13"/>
      <c r="W11" s="7"/>
      <c r="X11" s="8"/>
      <c r="Y11" s="69"/>
    </row>
    <row r="12" spans="1:29" ht="7.5" customHeight="1" x14ac:dyDescent="0.25">
      <c r="A12" s="84"/>
      <c r="B12" s="51"/>
      <c r="C12" s="42"/>
      <c r="D12" s="42"/>
      <c r="E12" s="42"/>
      <c r="F12" s="42"/>
      <c r="G12" s="42"/>
      <c r="H12" s="42"/>
      <c r="I12" s="43"/>
      <c r="J12" s="44"/>
      <c r="K12" s="44"/>
      <c r="L12" s="44"/>
      <c r="M12" s="44"/>
      <c r="N12" s="15"/>
      <c r="O12" s="15"/>
      <c r="P12" s="15"/>
      <c r="Q12" s="33"/>
      <c r="R12" s="15"/>
      <c r="S12" s="15"/>
      <c r="T12" s="15"/>
      <c r="U12" s="15"/>
      <c r="V12" s="16"/>
      <c r="W12" s="7"/>
      <c r="X12" s="8"/>
      <c r="Y12" s="69"/>
    </row>
    <row r="13" spans="1:29" x14ac:dyDescent="0.25">
      <c r="A13" s="84"/>
      <c r="B13" s="40"/>
      <c r="C13" s="105"/>
      <c r="D13" s="105"/>
      <c r="E13" s="105"/>
      <c r="F13" s="105"/>
      <c r="G13" s="105"/>
      <c r="H13" s="105"/>
      <c r="I13" s="45"/>
      <c r="J13" s="40"/>
      <c r="K13" s="40"/>
      <c r="L13" s="40"/>
      <c r="M13" s="40"/>
      <c r="N13" s="7"/>
      <c r="O13" s="7"/>
      <c r="P13" s="7"/>
      <c r="Q13" s="31"/>
      <c r="R13" s="7"/>
      <c r="S13" s="7"/>
      <c r="T13" s="7"/>
      <c r="U13" s="7"/>
      <c r="V13" s="7"/>
      <c r="W13" s="7"/>
      <c r="X13" s="8"/>
      <c r="Y13" s="69"/>
    </row>
    <row r="14" spans="1:29" ht="7.5" customHeight="1" x14ac:dyDescent="0.25">
      <c r="A14" s="84"/>
      <c r="B14" s="63"/>
      <c r="C14" s="106"/>
      <c r="D14" s="106"/>
      <c r="E14" s="106"/>
      <c r="F14" s="106"/>
      <c r="G14" s="106"/>
      <c r="H14" s="106"/>
      <c r="I14" s="46"/>
      <c r="J14" s="47"/>
      <c r="K14" s="47"/>
      <c r="L14" s="47"/>
      <c r="M14" s="47"/>
      <c r="N14" s="17"/>
      <c r="O14" s="17"/>
      <c r="P14" s="17"/>
      <c r="Q14" s="34"/>
      <c r="R14" s="17"/>
      <c r="S14" s="17"/>
      <c r="T14" s="17"/>
      <c r="U14" s="17"/>
      <c r="V14" s="11"/>
      <c r="W14" s="7"/>
      <c r="X14" s="8"/>
      <c r="Y14" s="69"/>
    </row>
    <row r="15" spans="1:29" ht="15.75" x14ac:dyDescent="0.25">
      <c r="A15" s="84"/>
      <c r="B15" s="48"/>
      <c r="C15" s="157" t="s">
        <v>8</v>
      </c>
      <c r="D15" s="105"/>
      <c r="E15" s="105"/>
      <c r="F15" s="105"/>
      <c r="G15" s="105"/>
      <c r="H15" s="105"/>
      <c r="I15" s="45"/>
      <c r="J15" s="40"/>
      <c r="K15" s="40"/>
      <c r="L15" s="40"/>
      <c r="M15" s="40"/>
      <c r="N15" s="7"/>
      <c r="O15" s="7"/>
      <c r="P15" s="7"/>
      <c r="Q15" s="31"/>
      <c r="R15" s="7"/>
      <c r="S15" s="7"/>
      <c r="T15" s="267"/>
      <c r="U15" s="7"/>
      <c r="V15" s="13"/>
      <c r="W15" s="7"/>
      <c r="X15" s="8"/>
      <c r="Y15" s="69"/>
    </row>
    <row r="16" spans="1:29" ht="15.75" x14ac:dyDescent="0.25">
      <c r="A16" s="84"/>
      <c r="B16" s="48"/>
      <c r="C16" s="196" t="s">
        <v>3</v>
      </c>
      <c r="D16" s="103"/>
      <c r="E16" s="103"/>
      <c r="F16" s="117"/>
      <c r="G16" s="117"/>
      <c r="H16" s="117"/>
      <c r="I16" s="287"/>
      <c r="J16" s="287"/>
      <c r="K16" s="287"/>
      <c r="L16" s="45"/>
      <c r="M16" s="45"/>
      <c r="N16" s="14"/>
      <c r="O16" s="258"/>
      <c r="P16" s="14"/>
      <c r="Q16" s="32"/>
      <c r="R16" s="14"/>
      <c r="S16" s="14"/>
      <c r="T16" s="267"/>
      <c r="U16" s="7"/>
      <c r="V16" s="13"/>
      <c r="W16" s="7"/>
      <c r="X16" s="8"/>
      <c r="Y16" s="69"/>
    </row>
    <row r="17" spans="1:29" ht="15.75" x14ac:dyDescent="0.25">
      <c r="A17" s="84"/>
      <c r="B17" s="48"/>
      <c r="C17" s="196" t="s">
        <v>4</v>
      </c>
      <c r="D17" s="103"/>
      <c r="E17" s="103"/>
      <c r="F17" s="117"/>
      <c r="G17" s="117"/>
      <c r="H17" s="117"/>
      <c r="I17" s="158"/>
      <c r="J17" s="158"/>
      <c r="K17" s="158"/>
      <c r="L17" s="45"/>
      <c r="M17" s="45"/>
      <c r="N17" s="14"/>
      <c r="O17" s="258"/>
      <c r="P17" s="14"/>
      <c r="Q17" s="32"/>
      <c r="R17" s="7"/>
      <c r="S17" s="7"/>
      <c r="T17" s="286"/>
      <c r="U17" s="7"/>
      <c r="V17" s="13"/>
      <c r="W17" s="7"/>
      <c r="X17" s="8"/>
      <c r="Y17" s="69"/>
    </row>
    <row r="18" spans="1:29" ht="15.75" x14ac:dyDescent="0.25">
      <c r="A18" s="84"/>
      <c r="B18" s="48"/>
      <c r="C18" s="196" t="s">
        <v>0</v>
      </c>
      <c r="D18" s="103"/>
      <c r="E18" s="103"/>
      <c r="F18" s="117"/>
      <c r="G18" s="117"/>
      <c r="H18" s="117"/>
      <c r="I18" s="293"/>
      <c r="J18" s="158"/>
      <c r="K18" s="158"/>
      <c r="L18" s="266"/>
      <c r="M18" s="266"/>
      <c r="N18" s="14"/>
      <c r="O18" s="258"/>
      <c r="P18" s="14"/>
      <c r="Q18" s="32"/>
      <c r="R18" s="7"/>
      <c r="S18" s="7"/>
      <c r="T18" s="7"/>
      <c r="U18" s="7"/>
      <c r="V18" s="13"/>
      <c r="W18" s="7"/>
      <c r="X18" s="8"/>
      <c r="Y18" s="69"/>
    </row>
    <row r="19" spans="1:29" ht="7.5" customHeight="1" x14ac:dyDescent="0.25">
      <c r="A19" s="84"/>
      <c r="B19" s="51"/>
      <c r="C19" s="44"/>
      <c r="D19" s="44"/>
      <c r="E19" s="44"/>
      <c r="F19" s="44"/>
      <c r="G19" s="44"/>
      <c r="H19" s="44"/>
      <c r="I19" s="44"/>
      <c r="J19" s="44"/>
      <c r="K19" s="44"/>
      <c r="L19" s="44"/>
      <c r="M19" s="44"/>
      <c r="N19" s="15"/>
      <c r="O19" s="15"/>
      <c r="P19" s="15"/>
      <c r="Q19" s="33"/>
      <c r="R19" s="15"/>
      <c r="S19" s="15"/>
      <c r="T19" s="15"/>
      <c r="U19" s="15"/>
      <c r="V19" s="16"/>
      <c r="W19" s="7"/>
      <c r="X19" s="8"/>
      <c r="Y19" s="69"/>
    </row>
    <row r="20" spans="1:29" x14ac:dyDescent="0.25">
      <c r="A20" s="84"/>
      <c r="B20" s="40"/>
      <c r="C20" s="40"/>
      <c r="D20" s="40"/>
      <c r="E20" s="40"/>
      <c r="F20" s="40"/>
      <c r="G20" s="40"/>
      <c r="H20" s="7"/>
      <c r="I20" s="7"/>
      <c r="J20" s="7"/>
      <c r="K20" s="7"/>
      <c r="L20" s="7"/>
      <c r="M20" s="7"/>
      <c r="N20" s="7"/>
      <c r="O20" s="7"/>
      <c r="P20" s="7"/>
      <c r="Q20" s="31"/>
      <c r="R20" s="7"/>
      <c r="S20" s="7"/>
      <c r="T20" s="7"/>
      <c r="U20" s="7"/>
      <c r="V20" s="7"/>
      <c r="W20" s="7"/>
      <c r="X20" s="8"/>
      <c r="Y20" s="69"/>
    </row>
    <row r="21" spans="1:29" ht="7.5" customHeight="1" x14ac:dyDescent="0.25">
      <c r="A21" s="84"/>
      <c r="B21" s="63"/>
      <c r="C21" s="47"/>
      <c r="D21" s="47"/>
      <c r="E21" s="47"/>
      <c r="F21" s="47"/>
      <c r="G21" s="47"/>
      <c r="H21" s="17"/>
      <c r="I21" s="17"/>
      <c r="J21" s="17"/>
      <c r="K21" s="17"/>
      <c r="L21" s="17"/>
      <c r="M21" s="11"/>
      <c r="N21" s="12"/>
      <c r="O21" s="17"/>
      <c r="P21" s="9"/>
      <c r="Q21" s="34"/>
      <c r="R21" s="17"/>
      <c r="S21" s="17"/>
      <c r="T21" s="17"/>
      <c r="U21" s="17"/>
      <c r="V21" s="11"/>
      <c r="W21" s="7"/>
      <c r="X21" s="8"/>
      <c r="Y21" s="69"/>
    </row>
    <row r="22" spans="1:29" ht="21" customHeight="1" x14ac:dyDescent="0.25">
      <c r="A22" s="84"/>
      <c r="B22" s="48"/>
      <c r="C22" s="157" t="s">
        <v>53</v>
      </c>
      <c r="D22" s="159"/>
      <c r="E22" s="159"/>
      <c r="F22" s="159"/>
      <c r="G22" s="159"/>
      <c r="H22" s="159"/>
      <c r="I22" s="159"/>
      <c r="J22" s="159"/>
      <c r="K22" s="159"/>
      <c r="L22" s="260"/>
      <c r="M22" s="261"/>
      <c r="N22" s="110"/>
      <c r="O22" s="40"/>
      <c r="P22" s="270" t="s">
        <v>125</v>
      </c>
      <c r="Q22" s="271"/>
      <c r="R22" s="272"/>
      <c r="S22" s="272"/>
      <c r="T22" s="272"/>
      <c r="U22" s="272"/>
      <c r="V22" s="273"/>
      <c r="W22" s="22"/>
      <c r="X22" s="8"/>
      <c r="Y22" s="69"/>
    </row>
    <row r="23" spans="1:29" ht="15" customHeight="1" x14ac:dyDescent="0.25">
      <c r="A23" s="84"/>
      <c r="B23" s="48"/>
      <c r="C23" s="156" t="s">
        <v>176</v>
      </c>
      <c r="D23" s="160"/>
      <c r="E23" s="160"/>
      <c r="F23" s="160"/>
      <c r="G23" s="160"/>
      <c r="H23" s="160"/>
      <c r="I23" s="160"/>
      <c r="J23" s="294"/>
      <c r="K23" s="159"/>
      <c r="L23" s="367"/>
      <c r="M23" s="368"/>
      <c r="N23" s="111"/>
      <c r="O23" s="75"/>
      <c r="P23" s="274" t="s">
        <v>101</v>
      </c>
      <c r="Q23" s="165"/>
      <c r="R23" s="159"/>
      <c r="S23" s="159"/>
      <c r="T23" s="159"/>
      <c r="U23" s="166"/>
      <c r="V23" s="275"/>
      <c r="W23" s="37"/>
      <c r="X23" s="8"/>
      <c r="Y23" s="69"/>
      <c r="AC23" s="76"/>
    </row>
    <row r="24" spans="1:29" ht="15" customHeight="1" x14ac:dyDescent="0.25">
      <c r="A24" s="84"/>
      <c r="B24" s="48"/>
      <c r="C24" s="156" t="s">
        <v>136</v>
      </c>
      <c r="D24" s="163"/>
      <c r="E24" s="163"/>
      <c r="F24" s="163"/>
      <c r="G24" s="163"/>
      <c r="H24" s="163"/>
      <c r="I24" s="163"/>
      <c r="J24" s="162"/>
      <c r="K24" s="159"/>
      <c r="L24" s="290"/>
      <c r="M24" s="261"/>
      <c r="N24" s="111"/>
      <c r="O24" s="93"/>
      <c r="P24" s="274" t="s">
        <v>102</v>
      </c>
      <c r="Q24" s="167"/>
      <c r="R24" s="167"/>
      <c r="S24" s="167"/>
      <c r="T24" s="167"/>
      <c r="U24" s="166"/>
      <c r="V24" s="276"/>
      <c r="W24" s="38"/>
      <c r="X24" s="8"/>
      <c r="Y24" s="69"/>
    </row>
    <row r="25" spans="1:29" ht="15.75" x14ac:dyDescent="0.25">
      <c r="A25" s="84"/>
      <c r="B25" s="48"/>
      <c r="C25" s="156" t="s">
        <v>191</v>
      </c>
      <c r="D25" s="160"/>
      <c r="E25" s="160"/>
      <c r="F25" s="160"/>
      <c r="G25" s="160"/>
      <c r="H25" s="160"/>
      <c r="I25" s="160"/>
      <c r="J25" s="161"/>
      <c r="K25" s="159"/>
      <c r="L25" s="260"/>
      <c r="M25" s="261"/>
      <c r="N25" s="111"/>
      <c r="O25" s="40"/>
      <c r="P25" s="274" t="s">
        <v>103</v>
      </c>
      <c r="Q25" s="164"/>
      <c r="R25" s="159"/>
      <c r="S25" s="159"/>
      <c r="T25" s="159"/>
      <c r="U25" s="166"/>
      <c r="V25" s="276"/>
      <c r="W25" s="38"/>
      <c r="X25" s="8"/>
      <c r="Y25" s="69"/>
    </row>
    <row r="26" spans="1:29" ht="15.75" x14ac:dyDescent="0.25">
      <c r="A26" s="84"/>
      <c r="B26" s="48"/>
      <c r="C26" s="156" t="s">
        <v>190</v>
      </c>
      <c r="D26" s="160"/>
      <c r="E26" s="160"/>
      <c r="F26" s="160"/>
      <c r="G26" s="160"/>
      <c r="H26" s="160"/>
      <c r="I26" s="160"/>
      <c r="J26" s="161"/>
      <c r="K26" s="159"/>
      <c r="L26" s="50"/>
      <c r="M26" s="108"/>
      <c r="N26" s="114"/>
      <c r="O26" s="40"/>
      <c r="P26" s="274" t="s">
        <v>104</v>
      </c>
      <c r="Q26" s="164"/>
      <c r="R26" s="159"/>
      <c r="S26" s="159"/>
      <c r="T26" s="159"/>
      <c r="U26" s="166"/>
      <c r="V26" s="291"/>
      <c r="W26" s="7"/>
      <c r="X26" s="8"/>
      <c r="Y26" s="69"/>
    </row>
    <row r="27" spans="1:29" ht="15.75" x14ac:dyDescent="0.25">
      <c r="A27" s="84"/>
      <c r="B27" s="48"/>
      <c r="C27" s="50"/>
      <c r="D27" s="50"/>
      <c r="E27" s="50"/>
      <c r="F27" s="50"/>
      <c r="G27" s="50"/>
      <c r="H27" s="50"/>
      <c r="I27" s="50"/>
      <c r="J27" s="50"/>
      <c r="K27" s="50"/>
      <c r="L27" s="50"/>
      <c r="M27" s="108"/>
      <c r="N27" s="111"/>
      <c r="O27" s="40"/>
      <c r="P27" s="277" t="s">
        <v>105</v>
      </c>
      <c r="Q27" s="164"/>
      <c r="R27" s="159"/>
      <c r="S27" s="159"/>
      <c r="T27" s="159"/>
      <c r="U27" s="166"/>
      <c r="V27" s="278"/>
      <c r="W27" s="7"/>
      <c r="X27" s="8"/>
      <c r="Y27" s="69"/>
    </row>
    <row r="28" spans="1:29" ht="15.75" x14ac:dyDescent="0.25">
      <c r="A28" s="84"/>
      <c r="B28" s="48"/>
      <c r="C28" s="115"/>
      <c r="D28" s="115"/>
      <c r="E28" s="115"/>
      <c r="F28" s="115"/>
      <c r="G28" s="115"/>
      <c r="H28" s="115"/>
      <c r="I28" s="115"/>
      <c r="J28" s="115"/>
      <c r="K28" s="159"/>
      <c r="L28" s="115"/>
      <c r="M28" s="109"/>
      <c r="N28" s="112"/>
      <c r="O28" s="40"/>
      <c r="P28" s="277" t="s">
        <v>106</v>
      </c>
      <c r="Q28" s="164"/>
      <c r="R28" s="159"/>
      <c r="S28" s="159"/>
      <c r="T28" s="159"/>
      <c r="U28" s="166"/>
      <c r="V28" s="284" t="s">
        <v>124</v>
      </c>
      <c r="W28" s="7"/>
      <c r="X28" s="8"/>
      <c r="Y28" s="69"/>
    </row>
    <row r="29" spans="1:29" ht="15.75" x14ac:dyDescent="0.25">
      <c r="A29" s="84"/>
      <c r="B29" s="48"/>
      <c r="C29" s="117"/>
      <c r="D29" s="117"/>
      <c r="E29" s="117"/>
      <c r="F29" s="117"/>
      <c r="G29" s="117"/>
      <c r="H29" s="104"/>
      <c r="I29" s="104"/>
      <c r="J29" s="113"/>
      <c r="K29" s="113"/>
      <c r="L29" s="113"/>
      <c r="M29" s="109"/>
      <c r="N29" s="112"/>
      <c r="O29" s="40"/>
      <c r="P29" s="279" t="s">
        <v>57</v>
      </c>
      <c r="Q29" s="280"/>
      <c r="R29" s="281"/>
      <c r="S29" s="281"/>
      <c r="T29" s="281"/>
      <c r="U29" s="168">
        <f>SUM(U23:U28)</f>
        <v>0</v>
      </c>
      <c r="V29" s="285">
        <f>MIN(U29,0.175)</f>
        <v>0</v>
      </c>
      <c r="W29" s="7"/>
      <c r="X29" s="8"/>
      <c r="Y29" s="69"/>
      <c r="AA29" s="269"/>
    </row>
    <row r="30" spans="1:29" ht="7.5" customHeight="1" x14ac:dyDescent="0.25">
      <c r="A30" s="84"/>
      <c r="B30" s="51"/>
      <c r="C30" s="52"/>
      <c r="D30" s="52"/>
      <c r="E30" s="52"/>
      <c r="F30" s="52"/>
      <c r="G30" s="52"/>
      <c r="H30" s="52"/>
      <c r="I30" s="53"/>
      <c r="J30" s="54"/>
      <c r="K30" s="54"/>
      <c r="L30" s="54"/>
      <c r="M30" s="107"/>
      <c r="N30" s="48"/>
      <c r="O30" s="44"/>
      <c r="P30" s="51"/>
      <c r="Q30" s="55"/>
      <c r="R30" s="44"/>
      <c r="S30" s="44"/>
      <c r="T30" s="44"/>
      <c r="U30" s="44"/>
      <c r="V30" s="56"/>
      <c r="W30" s="7"/>
      <c r="X30" s="8"/>
      <c r="Y30" s="69"/>
    </row>
    <row r="31" spans="1:29" ht="7.5" customHeight="1" x14ac:dyDescent="0.25">
      <c r="A31" s="84"/>
      <c r="B31" s="40"/>
      <c r="C31" s="102"/>
      <c r="D31" s="102"/>
      <c r="E31" s="102"/>
      <c r="F31" s="102"/>
      <c r="G31" s="102"/>
      <c r="H31" s="102"/>
      <c r="I31" s="50"/>
      <c r="J31" s="103"/>
      <c r="K31" s="103"/>
      <c r="L31" s="103"/>
      <c r="M31" s="103"/>
      <c r="N31" s="40"/>
      <c r="O31" s="40"/>
      <c r="P31" s="40"/>
      <c r="Q31" s="49"/>
      <c r="R31" s="40"/>
      <c r="S31" s="40"/>
      <c r="T31" s="40"/>
      <c r="U31" s="40"/>
      <c r="V31" s="40"/>
      <c r="W31" s="7"/>
      <c r="X31" s="8"/>
      <c r="Y31" s="69"/>
    </row>
    <row r="32" spans="1:29" x14ac:dyDescent="0.25">
      <c r="A32" s="84"/>
      <c r="B32" s="40"/>
      <c r="C32" s="374"/>
      <c r="D32" s="374"/>
      <c r="E32" s="374"/>
      <c r="F32" s="57"/>
      <c r="G32" s="57"/>
      <c r="H32" s="57"/>
      <c r="I32" s="57"/>
      <c r="J32" s="57"/>
      <c r="K32" s="57"/>
      <c r="L32" s="57"/>
      <c r="M32" s="57"/>
      <c r="N32" s="57"/>
      <c r="O32" s="57"/>
      <c r="P32" s="57"/>
      <c r="Q32" s="58"/>
      <c r="R32" s="57"/>
      <c r="S32" s="57"/>
      <c r="T32" s="57"/>
      <c r="U32" s="57"/>
      <c r="V32" s="57"/>
      <c r="W32" s="19"/>
      <c r="X32" s="8"/>
      <c r="Y32" s="69"/>
    </row>
    <row r="33" spans="1:36" ht="23.25" customHeight="1" x14ac:dyDescent="0.25">
      <c r="A33" s="85"/>
      <c r="B33" s="143" t="s">
        <v>87</v>
      </c>
      <c r="C33" s="169"/>
      <c r="D33" s="170"/>
      <c r="E33" s="170"/>
      <c r="F33" s="170"/>
      <c r="G33" s="170"/>
      <c r="H33" s="170"/>
      <c r="I33" s="170"/>
      <c r="J33" s="170"/>
      <c r="K33" s="170"/>
      <c r="L33" s="170"/>
      <c r="M33" s="171"/>
      <c r="N33" s="264" t="s">
        <v>215</v>
      </c>
      <c r="O33" s="169"/>
      <c r="P33" s="169"/>
      <c r="Q33" s="169"/>
      <c r="R33" s="169"/>
      <c r="S33" s="169"/>
      <c r="T33" s="169"/>
      <c r="U33" s="169"/>
      <c r="V33" s="172"/>
      <c r="W33" s="39"/>
      <c r="X33" s="8"/>
      <c r="Y33" s="69"/>
    </row>
    <row r="34" spans="1:36" s="1" customFormat="1" ht="98.25" customHeight="1" x14ac:dyDescent="0.25">
      <c r="A34" s="86"/>
      <c r="B34" s="59"/>
      <c r="C34" s="371" t="s">
        <v>137</v>
      </c>
      <c r="D34" s="372"/>
      <c r="E34" s="373"/>
      <c r="F34" s="173" t="s">
        <v>193</v>
      </c>
      <c r="G34" s="173" t="s">
        <v>121</v>
      </c>
      <c r="H34" s="174"/>
      <c r="I34" s="173" t="s">
        <v>1</v>
      </c>
      <c r="J34" s="173" t="s">
        <v>120</v>
      </c>
      <c r="K34" s="268" t="s">
        <v>122</v>
      </c>
      <c r="L34" s="173" t="s">
        <v>192</v>
      </c>
      <c r="M34" s="173" t="s">
        <v>16</v>
      </c>
      <c r="N34" s="173" t="s">
        <v>5</v>
      </c>
      <c r="O34" s="174"/>
      <c r="P34" s="173" t="s">
        <v>30</v>
      </c>
      <c r="Q34" s="175"/>
      <c r="R34" s="176" t="s">
        <v>129</v>
      </c>
      <c r="S34" s="174"/>
      <c r="T34" s="176" t="s">
        <v>130</v>
      </c>
      <c r="U34" s="176" t="s">
        <v>131</v>
      </c>
      <c r="V34" s="176" t="s">
        <v>132</v>
      </c>
      <c r="W34" s="24"/>
      <c r="X34" s="20"/>
      <c r="Y34" s="98"/>
      <c r="Z34" s="28"/>
      <c r="AA34" s="28"/>
      <c r="AB34" s="28"/>
      <c r="AC34" s="28"/>
      <c r="AD34" s="28"/>
    </row>
    <row r="35" spans="1:36" s="1" customFormat="1" ht="15.75" x14ac:dyDescent="0.25">
      <c r="A35" s="86"/>
      <c r="B35" s="73"/>
      <c r="C35" s="177"/>
      <c r="D35" s="178"/>
      <c r="E35" s="179"/>
      <c r="F35" s="180"/>
      <c r="G35" s="181"/>
      <c r="H35" s="182"/>
      <c r="I35" s="181"/>
      <c r="J35" s="181"/>
      <c r="K35" s="181"/>
      <c r="L35" s="181"/>
      <c r="M35" s="181"/>
      <c r="N35" s="181"/>
      <c r="O35" s="182"/>
      <c r="P35" s="181"/>
      <c r="Q35" s="183"/>
      <c r="R35" s="181"/>
      <c r="S35" s="182"/>
      <c r="T35" s="181"/>
      <c r="U35" s="182"/>
      <c r="V35" s="181"/>
      <c r="W35" s="24"/>
      <c r="X35" s="20"/>
      <c r="Y35" s="98"/>
      <c r="Z35" s="28"/>
      <c r="AA35" s="28"/>
      <c r="AB35" s="28"/>
      <c r="AC35" s="28"/>
      <c r="AD35" s="28"/>
    </row>
    <row r="36" spans="1:36" ht="15.75" x14ac:dyDescent="0.25">
      <c r="A36" s="84"/>
      <c r="B36" s="94">
        <v>1</v>
      </c>
      <c r="C36" s="288"/>
      <c r="D36" s="158"/>
      <c r="E36" s="289"/>
      <c r="F36" s="185"/>
      <c r="G36" s="186"/>
      <c r="H36" s="295" t="str">
        <f>IF(ISNA(VLOOKUP(G36,$C$161:$D$164,2,FALSE)),"",VLOOKUP(G36,$C$161:$D$164,2,FALSE))</f>
        <v/>
      </c>
      <c r="I36" s="188"/>
      <c r="J36" s="262"/>
      <c r="K36" s="197">
        <f t="shared" ref="K36:K67" si="0">IF(F36="",J36,INDEX($J$171:$P$182,MATCH(F36,$J$171:$J$182,0),8)*J36)</f>
        <v>0</v>
      </c>
      <c r="L36" s="298" t="str">
        <f>IF(OR(J36="",$J$23=""),"",IF(F36&lt;&gt;"",INDEX($C$171:$G$182,MATCH($F36,$C$171:$C$182,0),5)*J36,INDEX($L$171:$V$222,MATCH($J$23,$L$171:$L$222,0),11)*J36))</f>
        <v/>
      </c>
      <c r="M36" s="189"/>
      <c r="N36" s="299" t="str">
        <f t="shared" ref="N36:N99" si="1">IF(I36&lt;&gt;"",IF(I36&lt;25.28,"Full",IF(I36&gt;26.26,"None","Partial")),"")</f>
        <v/>
      </c>
      <c r="O36" s="300" t="str">
        <f t="shared" ref="O36:O99" si="2">IF(ISNA(VLOOKUP($N36,$G$161:$H$163,2,FALSE)),"",VLOOKUP($N36,$G$161:$H$163,2,FALSE))</f>
        <v/>
      </c>
      <c r="P36" s="301" t="str">
        <f t="shared" ref="P36:P99" si="3">IF(I36=0,"",IF(I36&gt;26.26,0,MIN(1,(26.27-I36))))</f>
        <v/>
      </c>
      <c r="Q36" s="302">
        <f>IF(P36&lt;&gt;"",VALUE(P36),0)</f>
        <v>0</v>
      </c>
      <c r="R36" s="303" t="str">
        <f>IF(L36="","",IF(OR(T36="",U36=""),"",+(T36)/($AA$7)))</f>
        <v/>
      </c>
      <c r="S36" s="302">
        <f>IF(R36&lt;&gt;"",VALUE(R36),0)</f>
        <v>0</v>
      </c>
      <c r="T36" s="304" t="str">
        <f>IF(L36="","",IF(I36="","",L36*P36*M36))</f>
        <v/>
      </c>
      <c r="U36" s="304" t="str">
        <f>IF(L36="","",IF(OR(L36="",P36=""),"",T36*MIN($U$29,0.175)))</f>
        <v/>
      </c>
      <c r="V36" s="304">
        <f>SUM(T36:U36)</f>
        <v>0</v>
      </c>
      <c r="W36" s="35">
        <f>IF(V36&lt;&gt;"",VALUE(V36),0)</f>
        <v>0</v>
      </c>
      <c r="X36" s="21"/>
      <c r="Y36" s="97"/>
      <c r="Z36" s="78"/>
      <c r="AA36" s="78"/>
      <c r="AB36" s="78"/>
      <c r="AC36" s="71"/>
      <c r="AD36" s="74"/>
      <c r="AE36" s="74"/>
      <c r="AF36" s="77"/>
      <c r="AH36" s="77"/>
      <c r="AJ36" s="71"/>
    </row>
    <row r="37" spans="1:36" ht="15.75" x14ac:dyDescent="0.25">
      <c r="A37" s="84"/>
      <c r="B37" s="94">
        <v>2</v>
      </c>
      <c r="C37" s="288"/>
      <c r="D37" s="158"/>
      <c r="E37" s="289"/>
      <c r="F37" s="185"/>
      <c r="G37" s="186"/>
      <c r="H37" s="295" t="str">
        <f t="shared" ref="H37:H100" si="4">IF(ISNA(VLOOKUP(G37,$C$161:$D$164,2,FALSE)),"",VLOOKUP(G37,$C$161:$D$164,2,FALSE))</f>
        <v/>
      </c>
      <c r="I37" s="188"/>
      <c r="J37" s="262"/>
      <c r="K37" s="197">
        <f t="shared" si="0"/>
        <v>0</v>
      </c>
      <c r="L37" s="298" t="str">
        <f t="shared" ref="L37:L100" si="5">IF(OR(J37="",$J$23=""),"",IF(F37&lt;&gt;"",INDEX($C$171:$G$182,MATCH($F37,$C$171:$C$182,0),5)*J37,INDEX($L$171:$V$222,MATCH($J$23,$L$171:$L$222,0),11)*J37))</f>
        <v/>
      </c>
      <c r="M37" s="189"/>
      <c r="N37" s="299" t="str">
        <f t="shared" si="1"/>
        <v/>
      </c>
      <c r="O37" s="305" t="str">
        <f t="shared" si="2"/>
        <v/>
      </c>
      <c r="P37" s="301" t="str">
        <f t="shared" si="3"/>
        <v/>
      </c>
      <c r="Q37" s="302">
        <f t="shared" ref="Q37:Q100" si="6">IF(P37&lt;&gt;"",VALUE(P37),0)</f>
        <v>0</v>
      </c>
      <c r="R37" s="303" t="str">
        <f t="shared" ref="R37:R100" si="7">IF(L37="","",IF(OR(T37="",U37=""),"",+(T37)/($AA$7)))</f>
        <v/>
      </c>
      <c r="S37" s="302">
        <f t="shared" ref="S37:S100" si="8">IF(R37&lt;&gt;"",VALUE(R37),0)</f>
        <v>0</v>
      </c>
      <c r="T37" s="304" t="str">
        <f t="shared" ref="T37:T100" si="9">IF(L37="","",IF(I37="","",L37*P37*M37))</f>
        <v/>
      </c>
      <c r="U37" s="304" t="str">
        <f t="shared" ref="U37:U100" si="10">IF(L37="","",IF(OR(L37="",P37=""),"",T37*MIN($U$29,0.175)))</f>
        <v/>
      </c>
      <c r="V37" s="304">
        <f t="shared" ref="V37:V100" si="11">SUM(T37:U37)</f>
        <v>0</v>
      </c>
      <c r="W37" s="35">
        <f t="shared" ref="W37" si="12">IF(V37&lt;&gt;"",VALUE(V37),0)</f>
        <v>0</v>
      </c>
      <c r="X37" s="21"/>
      <c r="Y37" s="97"/>
      <c r="Z37" s="78"/>
      <c r="AA37" s="78"/>
      <c r="AB37" s="78"/>
      <c r="AC37" s="71"/>
      <c r="AD37" s="74"/>
      <c r="AE37" s="74"/>
    </row>
    <row r="38" spans="1:36" ht="15.75" x14ac:dyDescent="0.25">
      <c r="A38" s="84"/>
      <c r="B38" s="94">
        <v>3</v>
      </c>
      <c r="C38" s="288"/>
      <c r="D38" s="158"/>
      <c r="E38" s="289"/>
      <c r="F38" s="185"/>
      <c r="G38" s="186"/>
      <c r="H38" s="295" t="str">
        <f t="shared" si="4"/>
        <v/>
      </c>
      <c r="I38" s="188"/>
      <c r="J38" s="262"/>
      <c r="K38" s="197">
        <f t="shared" si="0"/>
        <v>0</v>
      </c>
      <c r="L38" s="298" t="str">
        <f t="shared" si="5"/>
        <v/>
      </c>
      <c r="M38" s="189"/>
      <c r="N38" s="299" t="str">
        <f t="shared" si="1"/>
        <v/>
      </c>
      <c r="O38" s="305" t="str">
        <f t="shared" si="2"/>
        <v/>
      </c>
      <c r="P38" s="301" t="str">
        <f t="shared" si="3"/>
        <v/>
      </c>
      <c r="Q38" s="302">
        <f t="shared" si="6"/>
        <v>0</v>
      </c>
      <c r="R38" s="303" t="str">
        <f t="shared" si="7"/>
        <v/>
      </c>
      <c r="S38" s="302">
        <f t="shared" si="8"/>
        <v>0</v>
      </c>
      <c r="T38" s="304" t="str">
        <f t="shared" si="9"/>
        <v/>
      </c>
      <c r="U38" s="304" t="str">
        <f t="shared" si="10"/>
        <v/>
      </c>
      <c r="V38" s="304">
        <f t="shared" si="11"/>
        <v>0</v>
      </c>
      <c r="W38" s="35"/>
      <c r="X38" s="21"/>
      <c r="Y38" s="97"/>
      <c r="Z38" s="78"/>
      <c r="AA38" s="78"/>
      <c r="AB38" s="78"/>
      <c r="AC38" s="71"/>
      <c r="AD38" s="74"/>
      <c r="AE38" s="74"/>
    </row>
    <row r="39" spans="1:36" ht="15.75" x14ac:dyDescent="0.25">
      <c r="A39" s="92"/>
      <c r="B39" s="94">
        <v>4</v>
      </c>
      <c r="C39" s="288"/>
      <c r="D39" s="158"/>
      <c r="E39" s="289"/>
      <c r="F39" s="185"/>
      <c r="G39" s="186"/>
      <c r="H39" s="295" t="str">
        <f t="shared" si="4"/>
        <v/>
      </c>
      <c r="I39" s="188"/>
      <c r="J39" s="262"/>
      <c r="K39" s="197">
        <f t="shared" si="0"/>
        <v>0</v>
      </c>
      <c r="L39" s="298" t="str">
        <f t="shared" si="5"/>
        <v/>
      </c>
      <c r="M39" s="189"/>
      <c r="N39" s="299" t="str">
        <f t="shared" si="1"/>
        <v/>
      </c>
      <c r="O39" s="305" t="str">
        <f t="shared" si="2"/>
        <v/>
      </c>
      <c r="P39" s="301" t="str">
        <f t="shared" si="3"/>
        <v/>
      </c>
      <c r="Q39" s="302">
        <f t="shared" si="6"/>
        <v>0</v>
      </c>
      <c r="R39" s="303" t="str">
        <f t="shared" si="7"/>
        <v/>
      </c>
      <c r="S39" s="302">
        <f t="shared" si="8"/>
        <v>0</v>
      </c>
      <c r="T39" s="304" t="str">
        <f t="shared" si="9"/>
        <v/>
      </c>
      <c r="U39" s="304" t="str">
        <f t="shared" si="10"/>
        <v/>
      </c>
      <c r="V39" s="304">
        <f t="shared" si="11"/>
        <v>0</v>
      </c>
      <c r="W39" s="35"/>
      <c r="X39" s="21"/>
      <c r="Y39" s="97"/>
      <c r="Z39" s="78"/>
      <c r="AA39" s="78"/>
      <c r="AB39" s="78"/>
      <c r="AC39" s="71"/>
      <c r="AD39" s="74"/>
      <c r="AE39" s="74"/>
    </row>
    <row r="40" spans="1:36" ht="15.75" x14ac:dyDescent="0.25">
      <c r="A40" s="92"/>
      <c r="B40" s="94">
        <v>5</v>
      </c>
      <c r="C40" s="288"/>
      <c r="D40" s="158"/>
      <c r="E40" s="289"/>
      <c r="F40" s="185"/>
      <c r="G40" s="186"/>
      <c r="H40" s="295" t="str">
        <f t="shared" si="4"/>
        <v/>
      </c>
      <c r="I40" s="188"/>
      <c r="J40" s="262"/>
      <c r="K40" s="197">
        <f t="shared" si="0"/>
        <v>0</v>
      </c>
      <c r="L40" s="298" t="str">
        <f t="shared" si="5"/>
        <v/>
      </c>
      <c r="M40" s="189"/>
      <c r="N40" s="299" t="str">
        <f t="shared" si="1"/>
        <v/>
      </c>
      <c r="O40" s="305" t="str">
        <f t="shared" si="2"/>
        <v/>
      </c>
      <c r="P40" s="301" t="str">
        <f t="shared" si="3"/>
        <v/>
      </c>
      <c r="Q40" s="302">
        <f t="shared" si="6"/>
        <v>0</v>
      </c>
      <c r="R40" s="303" t="str">
        <f t="shared" si="7"/>
        <v/>
      </c>
      <c r="S40" s="302">
        <f t="shared" si="8"/>
        <v>0</v>
      </c>
      <c r="T40" s="304" t="str">
        <f t="shared" si="9"/>
        <v/>
      </c>
      <c r="U40" s="304" t="str">
        <f t="shared" si="10"/>
        <v/>
      </c>
      <c r="V40" s="304">
        <f t="shared" si="11"/>
        <v>0</v>
      </c>
      <c r="W40" s="35"/>
      <c r="X40" s="21"/>
      <c r="Y40" s="97"/>
      <c r="Z40" s="78"/>
      <c r="AA40" s="78"/>
      <c r="AB40" s="78"/>
      <c r="AC40" s="71"/>
      <c r="AD40" s="74"/>
      <c r="AE40" s="74"/>
      <c r="AH40" s="77"/>
    </row>
    <row r="41" spans="1:36" ht="15.75" x14ac:dyDescent="0.25">
      <c r="A41" s="92"/>
      <c r="B41" s="94">
        <v>6</v>
      </c>
      <c r="C41" s="288"/>
      <c r="D41" s="158"/>
      <c r="E41" s="289"/>
      <c r="F41" s="185"/>
      <c r="G41" s="186"/>
      <c r="H41" s="187" t="str">
        <f t="shared" si="4"/>
        <v/>
      </c>
      <c r="I41" s="188"/>
      <c r="J41" s="262"/>
      <c r="K41" s="197">
        <f t="shared" si="0"/>
        <v>0</v>
      </c>
      <c r="L41" s="298" t="str">
        <f t="shared" si="5"/>
        <v/>
      </c>
      <c r="M41" s="189"/>
      <c r="N41" s="299" t="str">
        <f t="shared" si="1"/>
        <v/>
      </c>
      <c r="O41" s="305" t="str">
        <f t="shared" si="2"/>
        <v/>
      </c>
      <c r="P41" s="301" t="str">
        <f t="shared" si="3"/>
        <v/>
      </c>
      <c r="Q41" s="302">
        <f t="shared" si="6"/>
        <v>0</v>
      </c>
      <c r="R41" s="303" t="str">
        <f t="shared" si="7"/>
        <v/>
      </c>
      <c r="S41" s="302">
        <f t="shared" si="8"/>
        <v>0</v>
      </c>
      <c r="T41" s="304" t="str">
        <f t="shared" si="9"/>
        <v/>
      </c>
      <c r="U41" s="304" t="str">
        <f t="shared" si="10"/>
        <v/>
      </c>
      <c r="V41" s="304">
        <f t="shared" si="11"/>
        <v>0</v>
      </c>
      <c r="W41" s="35"/>
      <c r="X41" s="21"/>
      <c r="Y41" s="97"/>
      <c r="Z41" s="78"/>
      <c r="AA41" s="78"/>
      <c r="AB41" s="78"/>
      <c r="AC41" s="71"/>
      <c r="AD41" s="74"/>
      <c r="AE41" s="74"/>
      <c r="AH41" s="77"/>
    </row>
    <row r="42" spans="1:36" ht="15.75" x14ac:dyDescent="0.25">
      <c r="A42" s="92"/>
      <c r="B42" s="94">
        <v>7</v>
      </c>
      <c r="C42" s="288"/>
      <c r="D42" s="158"/>
      <c r="E42" s="289"/>
      <c r="F42" s="185"/>
      <c r="G42" s="186"/>
      <c r="H42" s="187" t="str">
        <f t="shared" si="4"/>
        <v/>
      </c>
      <c r="I42" s="188"/>
      <c r="J42" s="262"/>
      <c r="K42" s="197">
        <f t="shared" si="0"/>
        <v>0</v>
      </c>
      <c r="L42" s="298" t="str">
        <f t="shared" si="5"/>
        <v/>
      </c>
      <c r="M42" s="189"/>
      <c r="N42" s="299" t="str">
        <f t="shared" si="1"/>
        <v/>
      </c>
      <c r="O42" s="305" t="str">
        <f t="shared" si="2"/>
        <v/>
      </c>
      <c r="P42" s="301" t="str">
        <f t="shared" si="3"/>
        <v/>
      </c>
      <c r="Q42" s="302">
        <f t="shared" si="6"/>
        <v>0</v>
      </c>
      <c r="R42" s="303" t="str">
        <f t="shared" si="7"/>
        <v/>
      </c>
      <c r="S42" s="302">
        <f t="shared" si="8"/>
        <v>0</v>
      </c>
      <c r="T42" s="304" t="str">
        <f t="shared" si="9"/>
        <v/>
      </c>
      <c r="U42" s="304" t="str">
        <f t="shared" si="10"/>
        <v/>
      </c>
      <c r="V42" s="304">
        <f t="shared" si="11"/>
        <v>0</v>
      </c>
      <c r="W42" s="35"/>
      <c r="X42" s="21"/>
      <c r="Y42" s="69"/>
      <c r="Z42" s="29"/>
      <c r="AA42" s="29"/>
      <c r="AB42" s="29"/>
      <c r="AC42" s="71"/>
      <c r="AD42" s="74"/>
      <c r="AE42" s="71"/>
    </row>
    <row r="43" spans="1:36" ht="15.75" x14ac:dyDescent="0.25">
      <c r="A43" s="92"/>
      <c r="B43" s="94">
        <v>8</v>
      </c>
      <c r="C43" s="288"/>
      <c r="D43" s="158"/>
      <c r="E43" s="289"/>
      <c r="F43" s="185"/>
      <c r="G43" s="186"/>
      <c r="H43" s="187" t="str">
        <f t="shared" si="4"/>
        <v/>
      </c>
      <c r="I43" s="188"/>
      <c r="J43" s="262"/>
      <c r="K43" s="197">
        <f t="shared" si="0"/>
        <v>0</v>
      </c>
      <c r="L43" s="298" t="str">
        <f t="shared" si="5"/>
        <v/>
      </c>
      <c r="M43" s="189"/>
      <c r="N43" s="299" t="str">
        <f t="shared" si="1"/>
        <v/>
      </c>
      <c r="O43" s="305" t="str">
        <f t="shared" si="2"/>
        <v/>
      </c>
      <c r="P43" s="301" t="str">
        <f t="shared" si="3"/>
        <v/>
      </c>
      <c r="Q43" s="302">
        <f t="shared" si="6"/>
        <v>0</v>
      </c>
      <c r="R43" s="303" t="str">
        <f t="shared" si="7"/>
        <v/>
      </c>
      <c r="S43" s="302">
        <f t="shared" si="8"/>
        <v>0</v>
      </c>
      <c r="T43" s="304" t="str">
        <f t="shared" si="9"/>
        <v/>
      </c>
      <c r="U43" s="304" t="str">
        <f t="shared" si="10"/>
        <v/>
      </c>
      <c r="V43" s="304">
        <f t="shared" si="11"/>
        <v>0</v>
      </c>
      <c r="W43" s="35"/>
      <c r="X43" s="21"/>
      <c r="Y43" s="99"/>
      <c r="Z43" s="29"/>
      <c r="AA43" s="29"/>
      <c r="AB43" s="29"/>
      <c r="AC43" s="71"/>
      <c r="AD43" s="74"/>
      <c r="AE43" s="71"/>
    </row>
    <row r="44" spans="1:36" ht="15.75" x14ac:dyDescent="0.25">
      <c r="A44" s="92"/>
      <c r="B44" s="94">
        <v>9</v>
      </c>
      <c r="C44" s="288"/>
      <c r="D44" s="158"/>
      <c r="E44" s="289"/>
      <c r="F44" s="185"/>
      <c r="G44" s="186"/>
      <c r="H44" s="187" t="str">
        <f t="shared" si="4"/>
        <v/>
      </c>
      <c r="I44" s="188"/>
      <c r="J44" s="262"/>
      <c r="K44" s="197">
        <f t="shared" si="0"/>
        <v>0</v>
      </c>
      <c r="L44" s="298" t="str">
        <f t="shared" si="5"/>
        <v/>
      </c>
      <c r="M44" s="189"/>
      <c r="N44" s="299" t="str">
        <f t="shared" si="1"/>
        <v/>
      </c>
      <c r="O44" s="305" t="str">
        <f t="shared" si="2"/>
        <v/>
      </c>
      <c r="P44" s="301" t="str">
        <f t="shared" si="3"/>
        <v/>
      </c>
      <c r="Q44" s="302">
        <f t="shared" si="6"/>
        <v>0</v>
      </c>
      <c r="R44" s="303" t="str">
        <f t="shared" si="7"/>
        <v/>
      </c>
      <c r="S44" s="302">
        <f t="shared" si="8"/>
        <v>0</v>
      </c>
      <c r="T44" s="304" t="str">
        <f t="shared" si="9"/>
        <v/>
      </c>
      <c r="U44" s="304" t="str">
        <f t="shared" si="10"/>
        <v/>
      </c>
      <c r="V44" s="304">
        <f t="shared" si="11"/>
        <v>0</v>
      </c>
      <c r="W44" s="35"/>
      <c r="X44" s="21"/>
      <c r="Y44" s="99"/>
      <c r="Z44" s="29"/>
      <c r="AA44" s="29"/>
      <c r="AB44" s="29"/>
      <c r="AC44" s="71"/>
      <c r="AD44" s="74"/>
      <c r="AE44" s="71"/>
    </row>
    <row r="45" spans="1:36" ht="15.75" x14ac:dyDescent="0.25">
      <c r="A45" s="92"/>
      <c r="B45" s="94">
        <v>10</v>
      </c>
      <c r="C45" s="288"/>
      <c r="D45" s="158"/>
      <c r="E45" s="289"/>
      <c r="F45" s="185"/>
      <c r="G45" s="186"/>
      <c r="H45" s="187" t="str">
        <f t="shared" si="4"/>
        <v/>
      </c>
      <c r="I45" s="188"/>
      <c r="J45" s="262"/>
      <c r="K45" s="197">
        <f t="shared" si="0"/>
        <v>0</v>
      </c>
      <c r="L45" s="298" t="str">
        <f t="shared" si="5"/>
        <v/>
      </c>
      <c r="M45" s="189"/>
      <c r="N45" s="299" t="str">
        <f t="shared" si="1"/>
        <v/>
      </c>
      <c r="O45" s="305" t="str">
        <f t="shared" si="2"/>
        <v/>
      </c>
      <c r="P45" s="301" t="str">
        <f t="shared" si="3"/>
        <v/>
      </c>
      <c r="Q45" s="302">
        <f t="shared" si="6"/>
        <v>0</v>
      </c>
      <c r="R45" s="303" t="str">
        <f t="shared" si="7"/>
        <v/>
      </c>
      <c r="S45" s="302">
        <f t="shared" si="8"/>
        <v>0</v>
      </c>
      <c r="T45" s="304" t="str">
        <f t="shared" si="9"/>
        <v/>
      </c>
      <c r="U45" s="304" t="str">
        <f t="shared" si="10"/>
        <v/>
      </c>
      <c r="V45" s="304">
        <f t="shared" si="11"/>
        <v>0</v>
      </c>
      <c r="W45" s="35"/>
      <c r="X45" s="21"/>
      <c r="Y45" s="69"/>
      <c r="Z45" s="29"/>
      <c r="AA45" s="29"/>
      <c r="AB45" s="29"/>
      <c r="AC45" s="71"/>
      <c r="AD45" s="74"/>
      <c r="AE45" s="71"/>
    </row>
    <row r="46" spans="1:36" ht="15.75" x14ac:dyDescent="0.25">
      <c r="A46" s="92"/>
      <c r="B46" s="94">
        <v>11</v>
      </c>
      <c r="C46" s="288"/>
      <c r="D46" s="158"/>
      <c r="E46" s="289"/>
      <c r="F46" s="185"/>
      <c r="G46" s="186"/>
      <c r="H46" s="187" t="str">
        <f t="shared" si="4"/>
        <v/>
      </c>
      <c r="I46" s="188"/>
      <c r="J46" s="262"/>
      <c r="K46" s="197">
        <f t="shared" si="0"/>
        <v>0</v>
      </c>
      <c r="L46" s="298" t="str">
        <f t="shared" si="5"/>
        <v/>
      </c>
      <c r="M46" s="189"/>
      <c r="N46" s="299" t="str">
        <f t="shared" si="1"/>
        <v/>
      </c>
      <c r="O46" s="305" t="str">
        <f t="shared" si="2"/>
        <v/>
      </c>
      <c r="P46" s="301" t="str">
        <f t="shared" si="3"/>
        <v/>
      </c>
      <c r="Q46" s="302">
        <f t="shared" si="6"/>
        <v>0</v>
      </c>
      <c r="R46" s="303" t="str">
        <f t="shared" si="7"/>
        <v/>
      </c>
      <c r="S46" s="302">
        <f t="shared" si="8"/>
        <v>0</v>
      </c>
      <c r="T46" s="304" t="str">
        <f t="shared" si="9"/>
        <v/>
      </c>
      <c r="U46" s="304" t="str">
        <f t="shared" si="10"/>
        <v/>
      </c>
      <c r="V46" s="304">
        <f t="shared" si="11"/>
        <v>0</v>
      </c>
      <c r="W46" s="35"/>
      <c r="X46" s="21"/>
      <c r="Y46" s="69"/>
      <c r="Z46" s="29"/>
      <c r="AA46" s="29"/>
      <c r="AB46" s="29"/>
      <c r="AC46" s="71"/>
      <c r="AD46" s="74"/>
      <c r="AE46" s="71"/>
    </row>
    <row r="47" spans="1:36" ht="15.75" x14ac:dyDescent="0.25">
      <c r="A47" s="92"/>
      <c r="B47" s="94">
        <v>12</v>
      </c>
      <c r="C47" s="288"/>
      <c r="D47" s="158"/>
      <c r="E47" s="289"/>
      <c r="F47" s="185"/>
      <c r="G47" s="186"/>
      <c r="H47" s="187" t="str">
        <f t="shared" si="4"/>
        <v/>
      </c>
      <c r="I47" s="188"/>
      <c r="J47" s="262"/>
      <c r="K47" s="197">
        <f t="shared" si="0"/>
        <v>0</v>
      </c>
      <c r="L47" s="298" t="str">
        <f t="shared" si="5"/>
        <v/>
      </c>
      <c r="M47" s="189"/>
      <c r="N47" s="299" t="str">
        <f t="shared" si="1"/>
        <v/>
      </c>
      <c r="O47" s="305" t="str">
        <f t="shared" si="2"/>
        <v/>
      </c>
      <c r="P47" s="301" t="str">
        <f t="shared" si="3"/>
        <v/>
      </c>
      <c r="Q47" s="302">
        <f t="shared" si="6"/>
        <v>0</v>
      </c>
      <c r="R47" s="303" t="str">
        <f t="shared" si="7"/>
        <v/>
      </c>
      <c r="S47" s="302">
        <f t="shared" si="8"/>
        <v>0</v>
      </c>
      <c r="T47" s="304" t="str">
        <f t="shared" si="9"/>
        <v/>
      </c>
      <c r="U47" s="304" t="str">
        <f t="shared" si="10"/>
        <v/>
      </c>
      <c r="V47" s="304">
        <f t="shared" si="11"/>
        <v>0</v>
      </c>
      <c r="W47" s="35"/>
      <c r="X47" s="21"/>
      <c r="Y47" s="69"/>
      <c r="Z47" s="29"/>
      <c r="AA47" s="29"/>
      <c r="AB47" s="29"/>
      <c r="AC47" s="71"/>
      <c r="AD47" s="74"/>
      <c r="AE47" s="71"/>
    </row>
    <row r="48" spans="1:36" ht="15.75" x14ac:dyDescent="0.25">
      <c r="A48" s="92"/>
      <c r="B48" s="94">
        <v>13</v>
      </c>
      <c r="C48" s="288"/>
      <c r="D48" s="158"/>
      <c r="E48" s="289"/>
      <c r="F48" s="185"/>
      <c r="G48" s="186"/>
      <c r="H48" s="187" t="str">
        <f t="shared" si="4"/>
        <v/>
      </c>
      <c r="I48" s="188"/>
      <c r="J48" s="262"/>
      <c r="K48" s="197">
        <f t="shared" si="0"/>
        <v>0</v>
      </c>
      <c r="L48" s="298" t="str">
        <f t="shared" si="5"/>
        <v/>
      </c>
      <c r="M48" s="189"/>
      <c r="N48" s="299" t="str">
        <f t="shared" si="1"/>
        <v/>
      </c>
      <c r="O48" s="305" t="str">
        <f t="shared" si="2"/>
        <v/>
      </c>
      <c r="P48" s="301" t="str">
        <f t="shared" si="3"/>
        <v/>
      </c>
      <c r="Q48" s="302">
        <f t="shared" si="6"/>
        <v>0</v>
      </c>
      <c r="R48" s="303" t="str">
        <f t="shared" si="7"/>
        <v/>
      </c>
      <c r="S48" s="302">
        <f t="shared" si="8"/>
        <v>0</v>
      </c>
      <c r="T48" s="304" t="str">
        <f t="shared" si="9"/>
        <v/>
      </c>
      <c r="U48" s="304" t="str">
        <f t="shared" si="10"/>
        <v/>
      </c>
      <c r="V48" s="304">
        <f t="shared" si="11"/>
        <v>0</v>
      </c>
      <c r="W48" s="35"/>
      <c r="X48" s="21"/>
      <c r="Y48" s="69"/>
      <c r="Z48" s="29"/>
      <c r="AA48" s="29"/>
      <c r="AB48" s="29"/>
      <c r="AC48" s="71"/>
      <c r="AD48" s="74"/>
      <c r="AE48" s="71"/>
    </row>
    <row r="49" spans="1:31" ht="15.75" x14ac:dyDescent="0.25">
      <c r="A49" s="92"/>
      <c r="B49" s="94">
        <v>14</v>
      </c>
      <c r="C49" s="288"/>
      <c r="D49" s="158"/>
      <c r="E49" s="289"/>
      <c r="F49" s="185"/>
      <c r="G49" s="186"/>
      <c r="H49" s="187" t="str">
        <f t="shared" si="4"/>
        <v/>
      </c>
      <c r="I49" s="188"/>
      <c r="J49" s="262"/>
      <c r="K49" s="197">
        <f t="shared" si="0"/>
        <v>0</v>
      </c>
      <c r="L49" s="298" t="str">
        <f t="shared" si="5"/>
        <v/>
      </c>
      <c r="M49" s="189"/>
      <c r="N49" s="299" t="str">
        <f t="shared" si="1"/>
        <v/>
      </c>
      <c r="O49" s="305" t="str">
        <f t="shared" si="2"/>
        <v/>
      </c>
      <c r="P49" s="301" t="str">
        <f t="shared" si="3"/>
        <v/>
      </c>
      <c r="Q49" s="302">
        <f t="shared" si="6"/>
        <v>0</v>
      </c>
      <c r="R49" s="303" t="str">
        <f t="shared" si="7"/>
        <v/>
      </c>
      <c r="S49" s="302">
        <f t="shared" si="8"/>
        <v>0</v>
      </c>
      <c r="T49" s="304" t="str">
        <f t="shared" si="9"/>
        <v/>
      </c>
      <c r="U49" s="304" t="str">
        <f t="shared" si="10"/>
        <v/>
      </c>
      <c r="V49" s="304">
        <f t="shared" si="11"/>
        <v>0</v>
      </c>
      <c r="W49" s="35"/>
      <c r="X49" s="21"/>
      <c r="Y49" s="69"/>
      <c r="Z49" s="29"/>
      <c r="AA49" s="29"/>
      <c r="AB49" s="29"/>
      <c r="AC49" s="71"/>
      <c r="AD49" s="74"/>
      <c r="AE49" s="71"/>
    </row>
    <row r="50" spans="1:31" ht="15.75" x14ac:dyDescent="0.25">
      <c r="A50" s="92"/>
      <c r="B50" s="94">
        <v>15</v>
      </c>
      <c r="C50" s="288"/>
      <c r="D50" s="158"/>
      <c r="E50" s="289"/>
      <c r="F50" s="185"/>
      <c r="G50" s="186"/>
      <c r="H50" s="187" t="str">
        <f t="shared" si="4"/>
        <v/>
      </c>
      <c r="I50" s="188"/>
      <c r="J50" s="262"/>
      <c r="K50" s="197">
        <f t="shared" si="0"/>
        <v>0</v>
      </c>
      <c r="L50" s="298" t="str">
        <f t="shared" si="5"/>
        <v/>
      </c>
      <c r="M50" s="189"/>
      <c r="N50" s="299" t="str">
        <f t="shared" si="1"/>
        <v/>
      </c>
      <c r="O50" s="305" t="str">
        <f t="shared" si="2"/>
        <v/>
      </c>
      <c r="P50" s="301" t="str">
        <f t="shared" si="3"/>
        <v/>
      </c>
      <c r="Q50" s="302">
        <f t="shared" si="6"/>
        <v>0</v>
      </c>
      <c r="R50" s="303" t="str">
        <f t="shared" si="7"/>
        <v/>
      </c>
      <c r="S50" s="302">
        <f t="shared" si="8"/>
        <v>0</v>
      </c>
      <c r="T50" s="304" t="str">
        <f t="shared" si="9"/>
        <v/>
      </c>
      <c r="U50" s="304" t="str">
        <f t="shared" si="10"/>
        <v/>
      </c>
      <c r="V50" s="304">
        <f t="shared" si="11"/>
        <v>0</v>
      </c>
      <c r="W50" s="35"/>
      <c r="X50" s="21"/>
      <c r="Y50" s="69"/>
      <c r="Z50" s="29"/>
      <c r="AA50" s="29"/>
      <c r="AB50" s="29"/>
      <c r="AC50" s="71"/>
      <c r="AD50" s="74"/>
      <c r="AE50" s="71"/>
    </row>
    <row r="51" spans="1:31" ht="15.75" x14ac:dyDescent="0.25">
      <c r="A51" s="92"/>
      <c r="B51" s="94">
        <v>16</v>
      </c>
      <c r="C51" s="288"/>
      <c r="D51" s="158"/>
      <c r="E51" s="289"/>
      <c r="F51" s="185"/>
      <c r="G51" s="186"/>
      <c r="H51" s="187" t="str">
        <f t="shared" si="4"/>
        <v/>
      </c>
      <c r="I51" s="188"/>
      <c r="J51" s="262"/>
      <c r="K51" s="197">
        <f t="shared" si="0"/>
        <v>0</v>
      </c>
      <c r="L51" s="298" t="str">
        <f t="shared" si="5"/>
        <v/>
      </c>
      <c r="M51" s="189"/>
      <c r="N51" s="299" t="str">
        <f t="shared" si="1"/>
        <v/>
      </c>
      <c r="O51" s="305" t="str">
        <f t="shared" si="2"/>
        <v/>
      </c>
      <c r="P51" s="301" t="str">
        <f t="shared" si="3"/>
        <v/>
      </c>
      <c r="Q51" s="302">
        <f t="shared" si="6"/>
        <v>0</v>
      </c>
      <c r="R51" s="303" t="str">
        <f t="shared" si="7"/>
        <v/>
      </c>
      <c r="S51" s="302">
        <f t="shared" si="8"/>
        <v>0</v>
      </c>
      <c r="T51" s="304" t="str">
        <f t="shared" si="9"/>
        <v/>
      </c>
      <c r="U51" s="304" t="str">
        <f t="shared" si="10"/>
        <v/>
      </c>
      <c r="V51" s="304">
        <f t="shared" si="11"/>
        <v>0</v>
      </c>
      <c r="W51" s="35"/>
      <c r="X51" s="21"/>
      <c r="Y51" s="69"/>
      <c r="Z51" s="29"/>
      <c r="AA51" s="29"/>
      <c r="AB51" s="29"/>
      <c r="AC51" s="71"/>
      <c r="AD51" s="74"/>
      <c r="AE51" s="71"/>
    </row>
    <row r="52" spans="1:31" ht="15.75" x14ac:dyDescent="0.25">
      <c r="A52" s="92"/>
      <c r="B52" s="94">
        <v>17</v>
      </c>
      <c r="C52" s="288"/>
      <c r="D52" s="158"/>
      <c r="E52" s="289"/>
      <c r="F52" s="185"/>
      <c r="G52" s="186"/>
      <c r="H52" s="187" t="str">
        <f t="shared" si="4"/>
        <v/>
      </c>
      <c r="I52" s="188"/>
      <c r="J52" s="262"/>
      <c r="K52" s="197">
        <f t="shared" si="0"/>
        <v>0</v>
      </c>
      <c r="L52" s="298" t="str">
        <f t="shared" si="5"/>
        <v/>
      </c>
      <c r="M52" s="189"/>
      <c r="N52" s="299" t="str">
        <f t="shared" si="1"/>
        <v/>
      </c>
      <c r="O52" s="305" t="str">
        <f t="shared" si="2"/>
        <v/>
      </c>
      <c r="P52" s="301" t="str">
        <f t="shared" si="3"/>
        <v/>
      </c>
      <c r="Q52" s="302">
        <f t="shared" si="6"/>
        <v>0</v>
      </c>
      <c r="R52" s="303" t="str">
        <f t="shared" si="7"/>
        <v/>
      </c>
      <c r="S52" s="302">
        <f t="shared" si="8"/>
        <v>0</v>
      </c>
      <c r="T52" s="304" t="str">
        <f t="shared" si="9"/>
        <v/>
      </c>
      <c r="U52" s="304" t="str">
        <f t="shared" si="10"/>
        <v/>
      </c>
      <c r="V52" s="304">
        <f t="shared" si="11"/>
        <v>0</v>
      </c>
      <c r="W52" s="35"/>
      <c r="X52" s="21"/>
      <c r="Y52" s="69"/>
      <c r="Z52" s="29"/>
      <c r="AA52" s="29"/>
      <c r="AB52" s="29"/>
      <c r="AC52" s="71"/>
      <c r="AD52" s="74"/>
      <c r="AE52" s="71"/>
    </row>
    <row r="53" spans="1:31" ht="15.75" x14ac:dyDescent="0.25">
      <c r="A53" s="92"/>
      <c r="B53" s="94">
        <v>18</v>
      </c>
      <c r="C53" s="288"/>
      <c r="D53" s="158"/>
      <c r="E53" s="289"/>
      <c r="F53" s="185"/>
      <c r="G53" s="186"/>
      <c r="H53" s="187" t="str">
        <f t="shared" si="4"/>
        <v/>
      </c>
      <c r="I53" s="188"/>
      <c r="J53" s="262"/>
      <c r="K53" s="197">
        <f t="shared" si="0"/>
        <v>0</v>
      </c>
      <c r="L53" s="298" t="str">
        <f t="shared" si="5"/>
        <v/>
      </c>
      <c r="M53" s="189"/>
      <c r="N53" s="299" t="str">
        <f t="shared" si="1"/>
        <v/>
      </c>
      <c r="O53" s="305" t="str">
        <f t="shared" si="2"/>
        <v/>
      </c>
      <c r="P53" s="301" t="str">
        <f t="shared" si="3"/>
        <v/>
      </c>
      <c r="Q53" s="302">
        <f t="shared" si="6"/>
        <v>0</v>
      </c>
      <c r="R53" s="303" t="str">
        <f t="shared" si="7"/>
        <v/>
      </c>
      <c r="S53" s="302">
        <f t="shared" si="8"/>
        <v>0</v>
      </c>
      <c r="T53" s="304" t="str">
        <f t="shared" si="9"/>
        <v/>
      </c>
      <c r="U53" s="304" t="str">
        <f t="shared" si="10"/>
        <v/>
      </c>
      <c r="V53" s="304">
        <f t="shared" si="11"/>
        <v>0</v>
      </c>
      <c r="W53" s="35"/>
      <c r="X53" s="21"/>
      <c r="Y53" s="69"/>
      <c r="Z53" s="29"/>
      <c r="AA53" s="29"/>
      <c r="AB53" s="29"/>
      <c r="AC53" s="71"/>
      <c r="AD53" s="74"/>
      <c r="AE53" s="71"/>
    </row>
    <row r="54" spans="1:31" ht="15.75" x14ac:dyDescent="0.25">
      <c r="A54" s="92"/>
      <c r="B54" s="94">
        <v>19</v>
      </c>
      <c r="C54" s="288"/>
      <c r="D54" s="158"/>
      <c r="E54" s="289"/>
      <c r="F54" s="185"/>
      <c r="G54" s="186"/>
      <c r="H54" s="187" t="str">
        <f t="shared" si="4"/>
        <v/>
      </c>
      <c r="I54" s="188"/>
      <c r="J54" s="262"/>
      <c r="K54" s="197">
        <f t="shared" si="0"/>
        <v>0</v>
      </c>
      <c r="L54" s="298" t="str">
        <f t="shared" si="5"/>
        <v/>
      </c>
      <c r="M54" s="189"/>
      <c r="N54" s="299" t="str">
        <f t="shared" si="1"/>
        <v/>
      </c>
      <c r="O54" s="305" t="str">
        <f t="shared" si="2"/>
        <v/>
      </c>
      <c r="P54" s="301" t="str">
        <f t="shared" si="3"/>
        <v/>
      </c>
      <c r="Q54" s="302">
        <f t="shared" si="6"/>
        <v>0</v>
      </c>
      <c r="R54" s="303" t="str">
        <f t="shared" si="7"/>
        <v/>
      </c>
      <c r="S54" s="302">
        <f t="shared" si="8"/>
        <v>0</v>
      </c>
      <c r="T54" s="304" t="str">
        <f t="shared" si="9"/>
        <v/>
      </c>
      <c r="U54" s="304" t="str">
        <f t="shared" si="10"/>
        <v/>
      </c>
      <c r="V54" s="304">
        <f t="shared" si="11"/>
        <v>0</v>
      </c>
      <c r="W54" s="35"/>
      <c r="X54" s="21"/>
      <c r="Y54" s="69"/>
      <c r="Z54" s="29"/>
      <c r="AA54" s="29"/>
      <c r="AB54" s="29"/>
      <c r="AC54" s="71"/>
      <c r="AD54" s="74"/>
      <c r="AE54" s="71"/>
    </row>
    <row r="55" spans="1:31" ht="15.75" x14ac:dyDescent="0.25">
      <c r="A55" s="92"/>
      <c r="B55" s="94">
        <v>20</v>
      </c>
      <c r="C55" s="288"/>
      <c r="D55" s="158"/>
      <c r="E55" s="289"/>
      <c r="F55" s="185"/>
      <c r="G55" s="186"/>
      <c r="H55" s="187" t="str">
        <f t="shared" si="4"/>
        <v/>
      </c>
      <c r="I55" s="188"/>
      <c r="J55" s="262"/>
      <c r="K55" s="197">
        <f t="shared" si="0"/>
        <v>0</v>
      </c>
      <c r="L55" s="298" t="str">
        <f t="shared" si="5"/>
        <v/>
      </c>
      <c r="M55" s="189"/>
      <c r="N55" s="299" t="str">
        <f t="shared" si="1"/>
        <v/>
      </c>
      <c r="O55" s="305" t="str">
        <f t="shared" si="2"/>
        <v/>
      </c>
      <c r="P55" s="301" t="str">
        <f t="shared" si="3"/>
        <v/>
      </c>
      <c r="Q55" s="302">
        <f t="shared" si="6"/>
        <v>0</v>
      </c>
      <c r="R55" s="303" t="str">
        <f t="shared" si="7"/>
        <v/>
      </c>
      <c r="S55" s="302">
        <f t="shared" si="8"/>
        <v>0</v>
      </c>
      <c r="T55" s="304" t="str">
        <f t="shared" si="9"/>
        <v/>
      </c>
      <c r="U55" s="304" t="str">
        <f t="shared" si="10"/>
        <v/>
      </c>
      <c r="V55" s="304">
        <f t="shared" si="11"/>
        <v>0</v>
      </c>
      <c r="W55" s="35"/>
      <c r="X55" s="21"/>
      <c r="Y55" s="69"/>
      <c r="Z55" s="29"/>
      <c r="AA55" s="29"/>
      <c r="AB55" s="29"/>
      <c r="AC55" s="71"/>
      <c r="AD55" s="74"/>
      <c r="AE55" s="71"/>
    </row>
    <row r="56" spans="1:31" ht="15.75" x14ac:dyDescent="0.25">
      <c r="A56" s="92"/>
      <c r="B56" s="94">
        <v>21</v>
      </c>
      <c r="C56" s="288"/>
      <c r="D56" s="158"/>
      <c r="E56" s="289"/>
      <c r="F56" s="185"/>
      <c r="G56" s="186"/>
      <c r="H56" s="187" t="str">
        <f t="shared" si="4"/>
        <v/>
      </c>
      <c r="I56" s="188"/>
      <c r="J56" s="262"/>
      <c r="K56" s="197">
        <f t="shared" si="0"/>
        <v>0</v>
      </c>
      <c r="L56" s="298" t="str">
        <f t="shared" si="5"/>
        <v/>
      </c>
      <c r="M56" s="189"/>
      <c r="N56" s="299" t="str">
        <f t="shared" si="1"/>
        <v/>
      </c>
      <c r="O56" s="305" t="str">
        <f t="shared" si="2"/>
        <v/>
      </c>
      <c r="P56" s="301" t="str">
        <f t="shared" si="3"/>
        <v/>
      </c>
      <c r="Q56" s="302">
        <f t="shared" si="6"/>
        <v>0</v>
      </c>
      <c r="R56" s="303" t="str">
        <f t="shared" si="7"/>
        <v/>
      </c>
      <c r="S56" s="302">
        <f t="shared" si="8"/>
        <v>0</v>
      </c>
      <c r="T56" s="304" t="str">
        <f t="shared" si="9"/>
        <v/>
      </c>
      <c r="U56" s="304" t="str">
        <f t="shared" si="10"/>
        <v/>
      </c>
      <c r="V56" s="304">
        <f t="shared" si="11"/>
        <v>0</v>
      </c>
      <c r="W56" s="35"/>
      <c r="X56" s="21"/>
      <c r="Y56" s="69"/>
      <c r="Z56" s="29"/>
      <c r="AA56" s="29"/>
      <c r="AB56" s="29"/>
      <c r="AC56" s="71"/>
      <c r="AD56" s="74"/>
      <c r="AE56" s="71"/>
    </row>
    <row r="57" spans="1:31" ht="15.75" x14ac:dyDescent="0.25">
      <c r="A57" s="92"/>
      <c r="B57" s="94">
        <v>22</v>
      </c>
      <c r="C57" s="288"/>
      <c r="D57" s="158"/>
      <c r="E57" s="289"/>
      <c r="F57" s="185"/>
      <c r="G57" s="186"/>
      <c r="H57" s="187" t="str">
        <f t="shared" si="4"/>
        <v/>
      </c>
      <c r="I57" s="188"/>
      <c r="J57" s="262"/>
      <c r="K57" s="197">
        <f t="shared" si="0"/>
        <v>0</v>
      </c>
      <c r="L57" s="298" t="str">
        <f t="shared" si="5"/>
        <v/>
      </c>
      <c r="M57" s="189"/>
      <c r="N57" s="299" t="str">
        <f t="shared" si="1"/>
        <v/>
      </c>
      <c r="O57" s="305" t="str">
        <f t="shared" si="2"/>
        <v/>
      </c>
      <c r="P57" s="301" t="str">
        <f t="shared" si="3"/>
        <v/>
      </c>
      <c r="Q57" s="302">
        <f t="shared" si="6"/>
        <v>0</v>
      </c>
      <c r="R57" s="303" t="str">
        <f t="shared" si="7"/>
        <v/>
      </c>
      <c r="S57" s="302">
        <f t="shared" si="8"/>
        <v>0</v>
      </c>
      <c r="T57" s="304" t="str">
        <f t="shared" si="9"/>
        <v/>
      </c>
      <c r="U57" s="304" t="str">
        <f t="shared" si="10"/>
        <v/>
      </c>
      <c r="V57" s="304">
        <f t="shared" si="11"/>
        <v>0</v>
      </c>
      <c r="W57" s="35"/>
      <c r="X57" s="21"/>
      <c r="Y57" s="69"/>
      <c r="Z57" s="29"/>
      <c r="AA57" s="29"/>
      <c r="AB57" s="29"/>
      <c r="AC57" s="71"/>
      <c r="AD57" s="74"/>
      <c r="AE57" s="71"/>
    </row>
    <row r="58" spans="1:31" ht="15.75" x14ac:dyDescent="0.25">
      <c r="A58" s="92"/>
      <c r="B58" s="94">
        <v>23</v>
      </c>
      <c r="C58" s="288"/>
      <c r="D58" s="158"/>
      <c r="E58" s="289"/>
      <c r="F58" s="185"/>
      <c r="G58" s="186"/>
      <c r="H58" s="187" t="str">
        <f t="shared" si="4"/>
        <v/>
      </c>
      <c r="I58" s="188"/>
      <c r="J58" s="262"/>
      <c r="K58" s="197">
        <f t="shared" si="0"/>
        <v>0</v>
      </c>
      <c r="L58" s="298" t="str">
        <f t="shared" si="5"/>
        <v/>
      </c>
      <c r="M58" s="189"/>
      <c r="N58" s="299" t="str">
        <f t="shared" si="1"/>
        <v/>
      </c>
      <c r="O58" s="305" t="str">
        <f t="shared" si="2"/>
        <v/>
      </c>
      <c r="P58" s="301" t="str">
        <f t="shared" si="3"/>
        <v/>
      </c>
      <c r="Q58" s="302">
        <f t="shared" si="6"/>
        <v>0</v>
      </c>
      <c r="R58" s="303" t="str">
        <f t="shared" si="7"/>
        <v/>
      </c>
      <c r="S58" s="302">
        <f t="shared" si="8"/>
        <v>0</v>
      </c>
      <c r="T58" s="304" t="str">
        <f t="shared" si="9"/>
        <v/>
      </c>
      <c r="U58" s="304" t="str">
        <f t="shared" si="10"/>
        <v/>
      </c>
      <c r="V58" s="304">
        <f t="shared" si="11"/>
        <v>0</v>
      </c>
      <c r="W58" s="35"/>
      <c r="X58" s="21"/>
      <c r="Y58" s="69"/>
      <c r="Z58" s="29"/>
      <c r="AA58" s="29"/>
      <c r="AB58" s="29"/>
      <c r="AC58" s="71"/>
      <c r="AD58" s="74"/>
      <c r="AE58" s="71"/>
    </row>
    <row r="59" spans="1:31" ht="15.75" x14ac:dyDescent="0.25">
      <c r="A59" s="92"/>
      <c r="B59" s="94">
        <v>24</v>
      </c>
      <c r="C59" s="288"/>
      <c r="D59" s="158"/>
      <c r="E59" s="289"/>
      <c r="F59" s="185"/>
      <c r="G59" s="186"/>
      <c r="H59" s="187" t="str">
        <f t="shared" si="4"/>
        <v/>
      </c>
      <c r="I59" s="188"/>
      <c r="J59" s="262"/>
      <c r="K59" s="197">
        <f t="shared" si="0"/>
        <v>0</v>
      </c>
      <c r="L59" s="298" t="str">
        <f t="shared" si="5"/>
        <v/>
      </c>
      <c r="M59" s="189"/>
      <c r="N59" s="299" t="str">
        <f t="shared" si="1"/>
        <v/>
      </c>
      <c r="O59" s="305" t="str">
        <f t="shared" si="2"/>
        <v/>
      </c>
      <c r="P59" s="301" t="str">
        <f t="shared" si="3"/>
        <v/>
      </c>
      <c r="Q59" s="302">
        <f t="shared" si="6"/>
        <v>0</v>
      </c>
      <c r="R59" s="303" t="str">
        <f t="shared" si="7"/>
        <v/>
      </c>
      <c r="S59" s="302">
        <f t="shared" si="8"/>
        <v>0</v>
      </c>
      <c r="T59" s="304" t="str">
        <f t="shared" si="9"/>
        <v/>
      </c>
      <c r="U59" s="304" t="str">
        <f t="shared" si="10"/>
        <v/>
      </c>
      <c r="V59" s="304">
        <f t="shared" si="11"/>
        <v>0</v>
      </c>
      <c r="W59" s="35"/>
      <c r="X59" s="21"/>
      <c r="Y59" s="69"/>
      <c r="Z59" s="29"/>
      <c r="AA59" s="29"/>
      <c r="AB59" s="29"/>
      <c r="AC59" s="71"/>
      <c r="AD59" s="74"/>
      <c r="AE59" s="71"/>
    </row>
    <row r="60" spans="1:31" ht="15.75" x14ac:dyDescent="0.25">
      <c r="A60" s="92"/>
      <c r="B60" s="94">
        <v>25</v>
      </c>
      <c r="C60" s="288"/>
      <c r="D60" s="158"/>
      <c r="E60" s="289"/>
      <c r="F60" s="185"/>
      <c r="G60" s="186"/>
      <c r="H60" s="187" t="str">
        <f t="shared" si="4"/>
        <v/>
      </c>
      <c r="I60" s="188"/>
      <c r="J60" s="262"/>
      <c r="K60" s="197">
        <f t="shared" si="0"/>
        <v>0</v>
      </c>
      <c r="L60" s="298" t="str">
        <f t="shared" si="5"/>
        <v/>
      </c>
      <c r="M60" s="189"/>
      <c r="N60" s="299" t="str">
        <f t="shared" si="1"/>
        <v/>
      </c>
      <c r="O60" s="305" t="str">
        <f t="shared" si="2"/>
        <v/>
      </c>
      <c r="P60" s="301" t="str">
        <f t="shared" si="3"/>
        <v/>
      </c>
      <c r="Q60" s="302">
        <f t="shared" si="6"/>
        <v>0</v>
      </c>
      <c r="R60" s="303" t="str">
        <f t="shared" si="7"/>
        <v/>
      </c>
      <c r="S60" s="302">
        <f t="shared" si="8"/>
        <v>0</v>
      </c>
      <c r="T60" s="304" t="str">
        <f t="shared" si="9"/>
        <v/>
      </c>
      <c r="U60" s="304" t="str">
        <f t="shared" si="10"/>
        <v/>
      </c>
      <c r="V60" s="304">
        <f t="shared" si="11"/>
        <v>0</v>
      </c>
      <c r="W60" s="35"/>
      <c r="X60" s="21"/>
      <c r="Y60" s="69"/>
      <c r="Z60" s="29"/>
      <c r="AA60" s="29"/>
      <c r="AB60" s="29"/>
      <c r="AC60" s="71"/>
      <c r="AD60" s="74"/>
      <c r="AE60" s="71"/>
    </row>
    <row r="61" spans="1:31" ht="15" customHeight="1" x14ac:dyDescent="0.25">
      <c r="A61" s="92"/>
      <c r="B61" s="94">
        <v>26</v>
      </c>
      <c r="C61" s="288"/>
      <c r="D61" s="158"/>
      <c r="E61" s="289"/>
      <c r="F61" s="185"/>
      <c r="G61" s="186"/>
      <c r="H61" s="187" t="str">
        <f t="shared" si="4"/>
        <v/>
      </c>
      <c r="I61" s="188"/>
      <c r="J61" s="262"/>
      <c r="K61" s="197">
        <f t="shared" si="0"/>
        <v>0</v>
      </c>
      <c r="L61" s="298" t="str">
        <f t="shared" si="5"/>
        <v/>
      </c>
      <c r="M61" s="189"/>
      <c r="N61" s="299" t="str">
        <f t="shared" si="1"/>
        <v/>
      </c>
      <c r="O61" s="305" t="str">
        <f t="shared" si="2"/>
        <v/>
      </c>
      <c r="P61" s="301" t="str">
        <f t="shared" si="3"/>
        <v/>
      </c>
      <c r="Q61" s="302">
        <f t="shared" si="6"/>
        <v>0</v>
      </c>
      <c r="R61" s="303" t="str">
        <f t="shared" si="7"/>
        <v/>
      </c>
      <c r="S61" s="302">
        <f t="shared" si="8"/>
        <v>0</v>
      </c>
      <c r="T61" s="304" t="str">
        <f t="shared" si="9"/>
        <v/>
      </c>
      <c r="U61" s="304" t="str">
        <f t="shared" si="10"/>
        <v/>
      </c>
      <c r="V61" s="304">
        <f t="shared" si="11"/>
        <v>0</v>
      </c>
      <c r="W61" s="35"/>
      <c r="X61" s="21"/>
      <c r="Y61" s="69"/>
      <c r="Z61" s="29"/>
      <c r="AA61" s="29"/>
      <c r="AB61" s="29"/>
      <c r="AC61" s="71"/>
      <c r="AD61" s="74"/>
      <c r="AE61" s="71"/>
    </row>
    <row r="62" spans="1:31" ht="15" customHeight="1" x14ac:dyDescent="0.25">
      <c r="A62" s="92"/>
      <c r="B62" s="94">
        <v>27</v>
      </c>
      <c r="C62" s="288"/>
      <c r="D62" s="158"/>
      <c r="E62" s="289"/>
      <c r="F62" s="185"/>
      <c r="G62" s="186"/>
      <c r="H62" s="187" t="str">
        <f t="shared" si="4"/>
        <v/>
      </c>
      <c r="I62" s="188"/>
      <c r="J62" s="262"/>
      <c r="K62" s="197">
        <f t="shared" si="0"/>
        <v>0</v>
      </c>
      <c r="L62" s="298" t="str">
        <f t="shared" si="5"/>
        <v/>
      </c>
      <c r="M62" s="189"/>
      <c r="N62" s="299" t="str">
        <f t="shared" si="1"/>
        <v/>
      </c>
      <c r="O62" s="305" t="str">
        <f t="shared" si="2"/>
        <v/>
      </c>
      <c r="P62" s="301" t="str">
        <f t="shared" si="3"/>
        <v/>
      </c>
      <c r="Q62" s="302">
        <f t="shared" si="6"/>
        <v>0</v>
      </c>
      <c r="R62" s="303" t="str">
        <f t="shared" si="7"/>
        <v/>
      </c>
      <c r="S62" s="302">
        <f t="shared" si="8"/>
        <v>0</v>
      </c>
      <c r="T62" s="304" t="str">
        <f t="shared" si="9"/>
        <v/>
      </c>
      <c r="U62" s="304" t="str">
        <f t="shared" si="10"/>
        <v/>
      </c>
      <c r="V62" s="304">
        <f t="shared" si="11"/>
        <v>0</v>
      </c>
      <c r="W62" s="35"/>
      <c r="X62" s="21"/>
      <c r="Y62" s="69"/>
      <c r="Z62" s="29"/>
      <c r="AA62" s="29"/>
      <c r="AB62" s="29"/>
      <c r="AC62" s="71"/>
      <c r="AD62" s="74"/>
      <c r="AE62" s="71"/>
    </row>
    <row r="63" spans="1:31" ht="15" customHeight="1" x14ac:dyDescent="0.25">
      <c r="A63" s="92"/>
      <c r="B63" s="94">
        <v>28</v>
      </c>
      <c r="C63" s="288"/>
      <c r="D63" s="158"/>
      <c r="E63" s="289"/>
      <c r="F63" s="185"/>
      <c r="G63" s="186"/>
      <c r="H63" s="187" t="str">
        <f t="shared" si="4"/>
        <v/>
      </c>
      <c r="I63" s="188"/>
      <c r="J63" s="262"/>
      <c r="K63" s="197">
        <f t="shared" si="0"/>
        <v>0</v>
      </c>
      <c r="L63" s="298" t="str">
        <f t="shared" si="5"/>
        <v/>
      </c>
      <c r="M63" s="189"/>
      <c r="N63" s="299" t="str">
        <f t="shared" si="1"/>
        <v/>
      </c>
      <c r="O63" s="305" t="str">
        <f t="shared" si="2"/>
        <v/>
      </c>
      <c r="P63" s="301" t="str">
        <f t="shared" si="3"/>
        <v/>
      </c>
      <c r="Q63" s="302">
        <f t="shared" si="6"/>
        <v>0</v>
      </c>
      <c r="R63" s="303" t="str">
        <f t="shared" si="7"/>
        <v/>
      </c>
      <c r="S63" s="302">
        <f t="shared" si="8"/>
        <v>0</v>
      </c>
      <c r="T63" s="304" t="str">
        <f t="shared" si="9"/>
        <v/>
      </c>
      <c r="U63" s="304" t="str">
        <f t="shared" si="10"/>
        <v/>
      </c>
      <c r="V63" s="304">
        <f t="shared" si="11"/>
        <v>0</v>
      </c>
      <c r="W63" s="35"/>
      <c r="X63" s="21"/>
      <c r="Y63" s="69"/>
      <c r="Z63" s="29"/>
      <c r="AA63" s="29"/>
      <c r="AB63" s="29"/>
      <c r="AC63" s="71"/>
      <c r="AD63" s="74"/>
      <c r="AE63" s="71"/>
    </row>
    <row r="64" spans="1:31" ht="15" customHeight="1" x14ac:dyDescent="0.25">
      <c r="A64" s="92"/>
      <c r="B64" s="94">
        <v>29</v>
      </c>
      <c r="C64" s="288"/>
      <c r="D64" s="158"/>
      <c r="E64" s="289"/>
      <c r="F64" s="185"/>
      <c r="G64" s="186"/>
      <c r="H64" s="187" t="str">
        <f t="shared" si="4"/>
        <v/>
      </c>
      <c r="I64" s="188"/>
      <c r="J64" s="262"/>
      <c r="K64" s="197">
        <f t="shared" si="0"/>
        <v>0</v>
      </c>
      <c r="L64" s="298" t="str">
        <f t="shared" si="5"/>
        <v/>
      </c>
      <c r="M64" s="189"/>
      <c r="N64" s="299" t="str">
        <f t="shared" si="1"/>
        <v/>
      </c>
      <c r="O64" s="305" t="str">
        <f t="shared" si="2"/>
        <v/>
      </c>
      <c r="P64" s="301" t="str">
        <f t="shared" si="3"/>
        <v/>
      </c>
      <c r="Q64" s="302">
        <f t="shared" si="6"/>
        <v>0</v>
      </c>
      <c r="R64" s="303" t="str">
        <f t="shared" si="7"/>
        <v/>
      </c>
      <c r="S64" s="302">
        <f t="shared" si="8"/>
        <v>0</v>
      </c>
      <c r="T64" s="304" t="str">
        <f t="shared" si="9"/>
        <v/>
      </c>
      <c r="U64" s="304" t="str">
        <f t="shared" si="10"/>
        <v/>
      </c>
      <c r="V64" s="304">
        <f t="shared" si="11"/>
        <v>0</v>
      </c>
      <c r="W64" s="35"/>
      <c r="X64" s="21"/>
      <c r="Y64" s="69"/>
      <c r="Z64" s="29"/>
      <c r="AA64" s="29"/>
      <c r="AB64" s="29"/>
      <c r="AC64" s="71"/>
      <c r="AD64" s="74"/>
      <c r="AE64" s="71"/>
    </row>
    <row r="65" spans="1:31" ht="15" customHeight="1" x14ac:dyDescent="0.25">
      <c r="A65" s="92"/>
      <c r="B65" s="94">
        <v>30</v>
      </c>
      <c r="C65" s="288"/>
      <c r="D65" s="158"/>
      <c r="E65" s="289"/>
      <c r="F65" s="185"/>
      <c r="G65" s="186"/>
      <c r="H65" s="187" t="str">
        <f t="shared" si="4"/>
        <v/>
      </c>
      <c r="I65" s="188"/>
      <c r="J65" s="262"/>
      <c r="K65" s="197">
        <f t="shared" si="0"/>
        <v>0</v>
      </c>
      <c r="L65" s="298" t="str">
        <f t="shared" si="5"/>
        <v/>
      </c>
      <c r="M65" s="189"/>
      <c r="N65" s="299" t="str">
        <f t="shared" si="1"/>
        <v/>
      </c>
      <c r="O65" s="305" t="str">
        <f t="shared" si="2"/>
        <v/>
      </c>
      <c r="P65" s="301" t="str">
        <f t="shared" si="3"/>
        <v/>
      </c>
      <c r="Q65" s="302">
        <f t="shared" si="6"/>
        <v>0</v>
      </c>
      <c r="R65" s="303" t="str">
        <f t="shared" si="7"/>
        <v/>
      </c>
      <c r="S65" s="302">
        <f t="shared" si="8"/>
        <v>0</v>
      </c>
      <c r="T65" s="304" t="str">
        <f t="shared" si="9"/>
        <v/>
      </c>
      <c r="U65" s="304" t="str">
        <f t="shared" si="10"/>
        <v/>
      </c>
      <c r="V65" s="304">
        <f t="shared" si="11"/>
        <v>0</v>
      </c>
      <c r="W65" s="35"/>
      <c r="X65" s="21"/>
      <c r="Y65" s="69"/>
      <c r="Z65" s="29"/>
      <c r="AA65" s="29"/>
      <c r="AB65" s="29"/>
      <c r="AC65" s="71"/>
      <c r="AD65" s="74"/>
      <c r="AE65" s="71"/>
    </row>
    <row r="66" spans="1:31" ht="15" customHeight="1" x14ac:dyDescent="0.25">
      <c r="A66" s="92"/>
      <c r="B66" s="94">
        <v>31</v>
      </c>
      <c r="C66" s="288"/>
      <c r="D66" s="158"/>
      <c r="E66" s="289"/>
      <c r="F66" s="185"/>
      <c r="G66" s="186"/>
      <c r="H66" s="187" t="str">
        <f t="shared" si="4"/>
        <v/>
      </c>
      <c r="I66" s="188"/>
      <c r="J66" s="262"/>
      <c r="K66" s="197">
        <f t="shared" si="0"/>
        <v>0</v>
      </c>
      <c r="L66" s="298" t="str">
        <f t="shared" si="5"/>
        <v/>
      </c>
      <c r="M66" s="189"/>
      <c r="N66" s="299" t="str">
        <f t="shared" si="1"/>
        <v/>
      </c>
      <c r="O66" s="305" t="str">
        <f t="shared" si="2"/>
        <v/>
      </c>
      <c r="P66" s="301" t="str">
        <f t="shared" si="3"/>
        <v/>
      </c>
      <c r="Q66" s="302">
        <f t="shared" si="6"/>
        <v>0</v>
      </c>
      <c r="R66" s="303" t="str">
        <f t="shared" si="7"/>
        <v/>
      </c>
      <c r="S66" s="302">
        <f t="shared" si="8"/>
        <v>0</v>
      </c>
      <c r="T66" s="304" t="str">
        <f t="shared" si="9"/>
        <v/>
      </c>
      <c r="U66" s="304" t="str">
        <f t="shared" si="10"/>
        <v/>
      </c>
      <c r="V66" s="304">
        <f t="shared" si="11"/>
        <v>0</v>
      </c>
      <c r="W66" s="35"/>
      <c r="X66" s="21"/>
      <c r="Y66" s="69"/>
      <c r="Z66" s="29"/>
      <c r="AA66" s="29"/>
      <c r="AB66" s="29"/>
      <c r="AC66" s="71"/>
      <c r="AD66" s="74"/>
      <c r="AE66" s="71"/>
    </row>
    <row r="67" spans="1:31" ht="15" customHeight="1" x14ac:dyDescent="0.25">
      <c r="A67" s="92"/>
      <c r="B67" s="94">
        <v>32</v>
      </c>
      <c r="C67" s="288"/>
      <c r="D67" s="158"/>
      <c r="E67" s="289"/>
      <c r="F67" s="185"/>
      <c r="G67" s="186"/>
      <c r="H67" s="187" t="str">
        <f t="shared" si="4"/>
        <v/>
      </c>
      <c r="I67" s="188"/>
      <c r="J67" s="262"/>
      <c r="K67" s="197">
        <f t="shared" si="0"/>
        <v>0</v>
      </c>
      <c r="L67" s="298" t="str">
        <f t="shared" si="5"/>
        <v/>
      </c>
      <c r="M67" s="189"/>
      <c r="N67" s="299" t="str">
        <f t="shared" si="1"/>
        <v/>
      </c>
      <c r="O67" s="305" t="str">
        <f t="shared" si="2"/>
        <v/>
      </c>
      <c r="P67" s="301" t="str">
        <f t="shared" si="3"/>
        <v/>
      </c>
      <c r="Q67" s="302">
        <f t="shared" si="6"/>
        <v>0</v>
      </c>
      <c r="R67" s="303" t="str">
        <f t="shared" si="7"/>
        <v/>
      </c>
      <c r="S67" s="302">
        <f t="shared" si="8"/>
        <v>0</v>
      </c>
      <c r="T67" s="304" t="str">
        <f t="shared" si="9"/>
        <v/>
      </c>
      <c r="U67" s="304" t="str">
        <f t="shared" si="10"/>
        <v/>
      </c>
      <c r="V67" s="304">
        <f t="shared" si="11"/>
        <v>0</v>
      </c>
      <c r="W67" s="35"/>
      <c r="X67" s="21"/>
      <c r="Y67" s="69"/>
      <c r="Z67" s="29"/>
      <c r="AA67" s="29"/>
      <c r="AB67" s="29"/>
      <c r="AC67" s="71"/>
      <c r="AD67" s="74"/>
      <c r="AE67" s="71"/>
    </row>
    <row r="68" spans="1:31" ht="15" customHeight="1" x14ac:dyDescent="0.25">
      <c r="A68" s="92"/>
      <c r="B68" s="94">
        <v>33</v>
      </c>
      <c r="C68" s="288"/>
      <c r="D68" s="158"/>
      <c r="E68" s="289"/>
      <c r="F68" s="185"/>
      <c r="G68" s="186"/>
      <c r="H68" s="187" t="str">
        <f t="shared" si="4"/>
        <v/>
      </c>
      <c r="I68" s="188"/>
      <c r="J68" s="262"/>
      <c r="K68" s="197">
        <f t="shared" ref="K68:K99" si="13">IF(F68="",J68,INDEX($J$171:$P$182,MATCH(F68,$J$171:$J$182,0),8)*J68)</f>
        <v>0</v>
      </c>
      <c r="L68" s="298" t="str">
        <f t="shared" si="5"/>
        <v/>
      </c>
      <c r="M68" s="189"/>
      <c r="N68" s="299" t="str">
        <f t="shared" si="1"/>
        <v/>
      </c>
      <c r="O68" s="305" t="str">
        <f t="shared" si="2"/>
        <v/>
      </c>
      <c r="P68" s="301" t="str">
        <f t="shared" si="3"/>
        <v/>
      </c>
      <c r="Q68" s="302">
        <f t="shared" si="6"/>
        <v>0</v>
      </c>
      <c r="R68" s="303" t="str">
        <f t="shared" si="7"/>
        <v/>
      </c>
      <c r="S68" s="302">
        <f t="shared" si="8"/>
        <v>0</v>
      </c>
      <c r="T68" s="304" t="str">
        <f t="shared" si="9"/>
        <v/>
      </c>
      <c r="U68" s="304" t="str">
        <f t="shared" si="10"/>
        <v/>
      </c>
      <c r="V68" s="304">
        <f t="shared" si="11"/>
        <v>0</v>
      </c>
      <c r="W68" s="35"/>
      <c r="X68" s="21"/>
      <c r="Y68" s="69"/>
      <c r="Z68" s="29"/>
      <c r="AA68" s="29"/>
      <c r="AB68" s="29"/>
      <c r="AC68" s="71"/>
      <c r="AD68" s="74"/>
      <c r="AE68" s="71"/>
    </row>
    <row r="69" spans="1:31" ht="15" customHeight="1" x14ac:dyDescent="0.25">
      <c r="A69" s="92"/>
      <c r="B69" s="94">
        <v>34</v>
      </c>
      <c r="C69" s="288"/>
      <c r="D69" s="158"/>
      <c r="E69" s="289"/>
      <c r="F69" s="185"/>
      <c r="G69" s="186"/>
      <c r="H69" s="187" t="str">
        <f t="shared" si="4"/>
        <v/>
      </c>
      <c r="I69" s="188"/>
      <c r="J69" s="262"/>
      <c r="K69" s="197">
        <f t="shared" si="13"/>
        <v>0</v>
      </c>
      <c r="L69" s="298" t="str">
        <f t="shared" si="5"/>
        <v/>
      </c>
      <c r="M69" s="189"/>
      <c r="N69" s="299" t="str">
        <f t="shared" si="1"/>
        <v/>
      </c>
      <c r="O69" s="305" t="str">
        <f t="shared" si="2"/>
        <v/>
      </c>
      <c r="P69" s="301" t="str">
        <f t="shared" si="3"/>
        <v/>
      </c>
      <c r="Q69" s="302">
        <f t="shared" si="6"/>
        <v>0</v>
      </c>
      <c r="R69" s="303" t="str">
        <f t="shared" si="7"/>
        <v/>
      </c>
      <c r="S69" s="302">
        <f t="shared" si="8"/>
        <v>0</v>
      </c>
      <c r="T69" s="304" t="str">
        <f t="shared" si="9"/>
        <v/>
      </c>
      <c r="U69" s="304" t="str">
        <f t="shared" si="10"/>
        <v/>
      </c>
      <c r="V69" s="304">
        <f t="shared" si="11"/>
        <v>0</v>
      </c>
      <c r="W69" s="35"/>
      <c r="X69" s="21"/>
      <c r="Y69" s="69"/>
      <c r="Z69" s="29"/>
      <c r="AA69" s="29"/>
      <c r="AB69" s="29"/>
      <c r="AC69" s="71"/>
      <c r="AD69" s="74"/>
      <c r="AE69" s="71"/>
    </row>
    <row r="70" spans="1:31" ht="15" customHeight="1" x14ac:dyDescent="0.25">
      <c r="A70" s="92"/>
      <c r="B70" s="94">
        <v>35</v>
      </c>
      <c r="C70" s="288"/>
      <c r="D70" s="158"/>
      <c r="E70" s="289"/>
      <c r="F70" s="185"/>
      <c r="G70" s="186"/>
      <c r="H70" s="187" t="str">
        <f t="shared" si="4"/>
        <v/>
      </c>
      <c r="I70" s="188"/>
      <c r="J70" s="262"/>
      <c r="K70" s="197">
        <f t="shared" si="13"/>
        <v>0</v>
      </c>
      <c r="L70" s="298" t="str">
        <f t="shared" si="5"/>
        <v/>
      </c>
      <c r="M70" s="189"/>
      <c r="N70" s="299" t="str">
        <f t="shared" si="1"/>
        <v/>
      </c>
      <c r="O70" s="305" t="str">
        <f t="shared" si="2"/>
        <v/>
      </c>
      <c r="P70" s="301" t="str">
        <f t="shared" si="3"/>
        <v/>
      </c>
      <c r="Q70" s="302">
        <f t="shared" si="6"/>
        <v>0</v>
      </c>
      <c r="R70" s="303" t="str">
        <f t="shared" si="7"/>
        <v/>
      </c>
      <c r="S70" s="302">
        <f t="shared" si="8"/>
        <v>0</v>
      </c>
      <c r="T70" s="304" t="str">
        <f t="shared" si="9"/>
        <v/>
      </c>
      <c r="U70" s="304" t="str">
        <f t="shared" si="10"/>
        <v/>
      </c>
      <c r="V70" s="304">
        <f t="shared" si="11"/>
        <v>0</v>
      </c>
      <c r="W70" s="35"/>
      <c r="X70" s="21"/>
      <c r="Y70" s="69"/>
      <c r="Z70" s="29"/>
      <c r="AA70" s="29"/>
      <c r="AB70" s="29"/>
      <c r="AC70" s="71"/>
      <c r="AD70" s="74"/>
      <c r="AE70" s="71"/>
    </row>
    <row r="71" spans="1:31" ht="15" customHeight="1" x14ac:dyDescent="0.25">
      <c r="A71" s="92"/>
      <c r="B71" s="94">
        <v>36</v>
      </c>
      <c r="C71" s="288"/>
      <c r="D71" s="158"/>
      <c r="E71" s="289"/>
      <c r="F71" s="185"/>
      <c r="G71" s="186"/>
      <c r="H71" s="187" t="str">
        <f t="shared" si="4"/>
        <v/>
      </c>
      <c r="I71" s="188"/>
      <c r="J71" s="262"/>
      <c r="K71" s="197">
        <f t="shared" si="13"/>
        <v>0</v>
      </c>
      <c r="L71" s="298" t="str">
        <f t="shared" si="5"/>
        <v/>
      </c>
      <c r="M71" s="189"/>
      <c r="N71" s="299" t="str">
        <f t="shared" si="1"/>
        <v/>
      </c>
      <c r="O71" s="305" t="str">
        <f t="shared" si="2"/>
        <v/>
      </c>
      <c r="P71" s="301" t="str">
        <f t="shared" si="3"/>
        <v/>
      </c>
      <c r="Q71" s="302">
        <f t="shared" si="6"/>
        <v>0</v>
      </c>
      <c r="R71" s="303" t="str">
        <f t="shared" si="7"/>
        <v/>
      </c>
      <c r="S71" s="302">
        <f t="shared" si="8"/>
        <v>0</v>
      </c>
      <c r="T71" s="304" t="str">
        <f t="shared" si="9"/>
        <v/>
      </c>
      <c r="U71" s="304" t="str">
        <f t="shared" si="10"/>
        <v/>
      </c>
      <c r="V71" s="304">
        <f t="shared" si="11"/>
        <v>0</v>
      </c>
      <c r="W71" s="35"/>
      <c r="X71" s="21"/>
      <c r="Y71" s="69"/>
      <c r="Z71" s="29"/>
      <c r="AA71" s="29"/>
      <c r="AB71" s="29"/>
      <c r="AC71" s="71"/>
      <c r="AD71" s="74"/>
      <c r="AE71" s="71"/>
    </row>
    <row r="72" spans="1:31" ht="15" customHeight="1" x14ac:dyDescent="0.25">
      <c r="A72" s="92"/>
      <c r="B72" s="94">
        <v>37</v>
      </c>
      <c r="C72" s="288"/>
      <c r="D72" s="158"/>
      <c r="E72" s="289"/>
      <c r="F72" s="185"/>
      <c r="G72" s="186"/>
      <c r="H72" s="187" t="str">
        <f t="shared" si="4"/>
        <v/>
      </c>
      <c r="I72" s="188"/>
      <c r="J72" s="262"/>
      <c r="K72" s="197">
        <f t="shared" si="13"/>
        <v>0</v>
      </c>
      <c r="L72" s="298" t="str">
        <f t="shared" si="5"/>
        <v/>
      </c>
      <c r="M72" s="189"/>
      <c r="N72" s="299" t="str">
        <f t="shared" si="1"/>
        <v/>
      </c>
      <c r="O72" s="305" t="str">
        <f t="shared" si="2"/>
        <v/>
      </c>
      <c r="P72" s="301" t="str">
        <f t="shared" si="3"/>
        <v/>
      </c>
      <c r="Q72" s="302">
        <f t="shared" si="6"/>
        <v>0</v>
      </c>
      <c r="R72" s="303" t="str">
        <f t="shared" si="7"/>
        <v/>
      </c>
      <c r="S72" s="302">
        <f t="shared" si="8"/>
        <v>0</v>
      </c>
      <c r="T72" s="304" t="str">
        <f t="shared" si="9"/>
        <v/>
      </c>
      <c r="U72" s="304" t="str">
        <f t="shared" si="10"/>
        <v/>
      </c>
      <c r="V72" s="304">
        <f t="shared" si="11"/>
        <v>0</v>
      </c>
      <c r="W72" s="35"/>
      <c r="X72" s="21"/>
      <c r="Y72" s="69"/>
      <c r="Z72" s="29"/>
      <c r="AA72" s="29"/>
      <c r="AB72" s="29"/>
      <c r="AC72" s="71"/>
      <c r="AD72" s="74"/>
      <c r="AE72" s="71"/>
    </row>
    <row r="73" spans="1:31" ht="15" customHeight="1" x14ac:dyDescent="0.25">
      <c r="A73" s="92"/>
      <c r="B73" s="94">
        <v>38</v>
      </c>
      <c r="C73" s="288"/>
      <c r="D73" s="158"/>
      <c r="E73" s="289"/>
      <c r="F73" s="185"/>
      <c r="G73" s="186"/>
      <c r="H73" s="187" t="str">
        <f t="shared" si="4"/>
        <v/>
      </c>
      <c r="I73" s="188"/>
      <c r="J73" s="262"/>
      <c r="K73" s="197">
        <f t="shared" si="13"/>
        <v>0</v>
      </c>
      <c r="L73" s="298" t="str">
        <f t="shared" si="5"/>
        <v/>
      </c>
      <c r="M73" s="189"/>
      <c r="N73" s="299" t="str">
        <f t="shared" si="1"/>
        <v/>
      </c>
      <c r="O73" s="305" t="str">
        <f t="shared" si="2"/>
        <v/>
      </c>
      <c r="P73" s="301" t="str">
        <f t="shared" si="3"/>
        <v/>
      </c>
      <c r="Q73" s="302">
        <f t="shared" si="6"/>
        <v>0</v>
      </c>
      <c r="R73" s="303" t="str">
        <f t="shared" si="7"/>
        <v/>
      </c>
      <c r="S73" s="302">
        <f t="shared" si="8"/>
        <v>0</v>
      </c>
      <c r="T73" s="304" t="str">
        <f t="shared" si="9"/>
        <v/>
      </c>
      <c r="U73" s="304" t="str">
        <f t="shared" si="10"/>
        <v/>
      </c>
      <c r="V73" s="304">
        <f t="shared" si="11"/>
        <v>0</v>
      </c>
      <c r="W73" s="35"/>
      <c r="X73" s="21"/>
      <c r="Y73" s="69"/>
      <c r="Z73" s="29"/>
      <c r="AA73" s="29"/>
      <c r="AB73" s="29"/>
      <c r="AC73" s="71"/>
      <c r="AD73" s="74"/>
      <c r="AE73" s="71"/>
    </row>
    <row r="74" spans="1:31" ht="15" customHeight="1" x14ac:dyDescent="0.25">
      <c r="A74" s="92"/>
      <c r="B74" s="94">
        <v>39</v>
      </c>
      <c r="C74" s="288"/>
      <c r="D74" s="158"/>
      <c r="E74" s="289"/>
      <c r="F74" s="185"/>
      <c r="G74" s="186"/>
      <c r="H74" s="187" t="str">
        <f t="shared" si="4"/>
        <v/>
      </c>
      <c r="I74" s="188"/>
      <c r="J74" s="262"/>
      <c r="K74" s="197">
        <f t="shared" si="13"/>
        <v>0</v>
      </c>
      <c r="L74" s="298" t="str">
        <f t="shared" si="5"/>
        <v/>
      </c>
      <c r="M74" s="189"/>
      <c r="N74" s="299" t="str">
        <f t="shared" si="1"/>
        <v/>
      </c>
      <c r="O74" s="305" t="str">
        <f t="shared" si="2"/>
        <v/>
      </c>
      <c r="P74" s="301" t="str">
        <f t="shared" si="3"/>
        <v/>
      </c>
      <c r="Q74" s="302">
        <f t="shared" si="6"/>
        <v>0</v>
      </c>
      <c r="R74" s="303" t="str">
        <f t="shared" si="7"/>
        <v/>
      </c>
      <c r="S74" s="302">
        <f t="shared" si="8"/>
        <v>0</v>
      </c>
      <c r="T74" s="304" t="str">
        <f t="shared" si="9"/>
        <v/>
      </c>
      <c r="U74" s="304" t="str">
        <f t="shared" si="10"/>
        <v/>
      </c>
      <c r="V74" s="304">
        <f t="shared" si="11"/>
        <v>0</v>
      </c>
      <c r="W74" s="35"/>
      <c r="X74" s="21"/>
      <c r="Y74" s="69"/>
      <c r="Z74" s="29"/>
      <c r="AA74" s="29"/>
      <c r="AB74" s="29"/>
      <c r="AC74" s="71"/>
      <c r="AD74" s="74"/>
      <c r="AE74" s="71"/>
    </row>
    <row r="75" spans="1:31" ht="15" customHeight="1" x14ac:dyDescent="0.25">
      <c r="A75" s="92"/>
      <c r="B75" s="94">
        <v>40</v>
      </c>
      <c r="C75" s="288"/>
      <c r="D75" s="158"/>
      <c r="E75" s="289"/>
      <c r="F75" s="185"/>
      <c r="G75" s="186"/>
      <c r="H75" s="187" t="str">
        <f t="shared" si="4"/>
        <v/>
      </c>
      <c r="I75" s="188"/>
      <c r="J75" s="262"/>
      <c r="K75" s="197">
        <f t="shared" si="13"/>
        <v>0</v>
      </c>
      <c r="L75" s="298" t="str">
        <f t="shared" si="5"/>
        <v/>
      </c>
      <c r="M75" s="189"/>
      <c r="N75" s="299" t="str">
        <f t="shared" si="1"/>
        <v/>
      </c>
      <c r="O75" s="305" t="str">
        <f t="shared" si="2"/>
        <v/>
      </c>
      <c r="P75" s="301" t="str">
        <f t="shared" si="3"/>
        <v/>
      </c>
      <c r="Q75" s="302">
        <f t="shared" si="6"/>
        <v>0</v>
      </c>
      <c r="R75" s="303" t="str">
        <f t="shared" si="7"/>
        <v/>
      </c>
      <c r="S75" s="302">
        <f t="shared" si="8"/>
        <v>0</v>
      </c>
      <c r="T75" s="304" t="str">
        <f t="shared" si="9"/>
        <v/>
      </c>
      <c r="U75" s="304" t="str">
        <f t="shared" si="10"/>
        <v/>
      </c>
      <c r="V75" s="304">
        <f t="shared" si="11"/>
        <v>0</v>
      </c>
      <c r="W75" s="35"/>
      <c r="X75" s="21"/>
      <c r="Y75" s="69"/>
      <c r="Z75" s="29"/>
      <c r="AA75" s="29"/>
      <c r="AB75" s="29"/>
      <c r="AC75" s="71"/>
      <c r="AD75" s="74"/>
      <c r="AE75" s="71"/>
    </row>
    <row r="76" spans="1:31" ht="15" hidden="1" customHeight="1" x14ac:dyDescent="0.25">
      <c r="A76" s="92"/>
      <c r="B76" s="94">
        <v>41</v>
      </c>
      <c r="C76" s="288"/>
      <c r="D76" s="158"/>
      <c r="E76" s="289"/>
      <c r="F76" s="185"/>
      <c r="G76" s="186"/>
      <c r="H76" s="187" t="str">
        <f t="shared" si="4"/>
        <v/>
      </c>
      <c r="I76" s="188"/>
      <c r="J76" s="262"/>
      <c r="K76" s="197">
        <f t="shared" si="13"/>
        <v>0</v>
      </c>
      <c r="L76" s="298" t="str">
        <f t="shared" si="5"/>
        <v/>
      </c>
      <c r="M76" s="189"/>
      <c r="N76" s="299" t="str">
        <f t="shared" si="1"/>
        <v/>
      </c>
      <c r="O76" s="305" t="str">
        <f t="shared" si="2"/>
        <v/>
      </c>
      <c r="P76" s="301" t="str">
        <f t="shared" si="3"/>
        <v/>
      </c>
      <c r="Q76" s="302">
        <f t="shared" si="6"/>
        <v>0</v>
      </c>
      <c r="R76" s="303" t="str">
        <f t="shared" si="7"/>
        <v/>
      </c>
      <c r="S76" s="302">
        <f t="shared" si="8"/>
        <v>0</v>
      </c>
      <c r="T76" s="304" t="str">
        <f t="shared" si="9"/>
        <v/>
      </c>
      <c r="U76" s="304" t="str">
        <f t="shared" si="10"/>
        <v/>
      </c>
      <c r="V76" s="304">
        <f t="shared" si="11"/>
        <v>0</v>
      </c>
      <c r="W76" s="35"/>
      <c r="X76" s="21"/>
      <c r="Y76" s="69"/>
      <c r="Z76" s="29"/>
      <c r="AA76" s="29"/>
      <c r="AB76" s="29"/>
      <c r="AC76" s="71"/>
      <c r="AD76" s="74"/>
      <c r="AE76" s="71"/>
    </row>
    <row r="77" spans="1:31" ht="15" hidden="1" customHeight="1" x14ac:dyDescent="0.25">
      <c r="A77" s="92"/>
      <c r="B77" s="94">
        <v>42</v>
      </c>
      <c r="C77" s="288"/>
      <c r="D77" s="158"/>
      <c r="E77" s="289"/>
      <c r="F77" s="185"/>
      <c r="G77" s="186"/>
      <c r="H77" s="187" t="str">
        <f t="shared" si="4"/>
        <v/>
      </c>
      <c r="I77" s="188"/>
      <c r="J77" s="262"/>
      <c r="K77" s="197">
        <f t="shared" si="13"/>
        <v>0</v>
      </c>
      <c r="L77" s="298" t="str">
        <f t="shared" si="5"/>
        <v/>
      </c>
      <c r="M77" s="189"/>
      <c r="N77" s="299" t="str">
        <f t="shared" si="1"/>
        <v/>
      </c>
      <c r="O77" s="305" t="str">
        <f t="shared" si="2"/>
        <v/>
      </c>
      <c r="P77" s="301" t="str">
        <f t="shared" si="3"/>
        <v/>
      </c>
      <c r="Q77" s="302">
        <f t="shared" si="6"/>
        <v>0</v>
      </c>
      <c r="R77" s="303" t="str">
        <f t="shared" si="7"/>
        <v/>
      </c>
      <c r="S77" s="302">
        <f t="shared" si="8"/>
        <v>0</v>
      </c>
      <c r="T77" s="304" t="str">
        <f t="shared" si="9"/>
        <v/>
      </c>
      <c r="U77" s="304" t="str">
        <f t="shared" si="10"/>
        <v/>
      </c>
      <c r="V77" s="304">
        <f t="shared" si="11"/>
        <v>0</v>
      </c>
      <c r="W77" s="35"/>
      <c r="X77" s="21"/>
      <c r="Y77" s="69"/>
      <c r="Z77" s="29"/>
      <c r="AA77" s="29"/>
      <c r="AB77" s="29"/>
      <c r="AC77" s="71"/>
      <c r="AD77" s="74"/>
      <c r="AE77" s="71"/>
    </row>
    <row r="78" spans="1:31" ht="15" hidden="1" customHeight="1" x14ac:dyDescent="0.25">
      <c r="A78" s="92"/>
      <c r="B78" s="94">
        <v>43</v>
      </c>
      <c r="C78" s="288"/>
      <c r="D78" s="158"/>
      <c r="E78" s="289"/>
      <c r="F78" s="185"/>
      <c r="G78" s="186"/>
      <c r="H78" s="187" t="str">
        <f t="shared" si="4"/>
        <v/>
      </c>
      <c r="I78" s="188"/>
      <c r="J78" s="262"/>
      <c r="K78" s="197">
        <f t="shared" si="13"/>
        <v>0</v>
      </c>
      <c r="L78" s="298" t="str">
        <f t="shared" si="5"/>
        <v/>
      </c>
      <c r="M78" s="189"/>
      <c r="N78" s="299" t="str">
        <f t="shared" si="1"/>
        <v/>
      </c>
      <c r="O78" s="305" t="str">
        <f t="shared" si="2"/>
        <v/>
      </c>
      <c r="P78" s="301" t="str">
        <f t="shared" si="3"/>
        <v/>
      </c>
      <c r="Q78" s="302">
        <f t="shared" si="6"/>
        <v>0</v>
      </c>
      <c r="R78" s="303" t="str">
        <f t="shared" si="7"/>
        <v/>
      </c>
      <c r="S78" s="302">
        <f t="shared" si="8"/>
        <v>0</v>
      </c>
      <c r="T78" s="304" t="str">
        <f t="shared" si="9"/>
        <v/>
      </c>
      <c r="U78" s="304" t="str">
        <f t="shared" si="10"/>
        <v/>
      </c>
      <c r="V78" s="304">
        <f t="shared" si="11"/>
        <v>0</v>
      </c>
      <c r="W78" s="35"/>
      <c r="X78" s="21"/>
      <c r="Y78" s="69"/>
      <c r="Z78" s="29"/>
      <c r="AA78" s="29"/>
      <c r="AB78" s="29"/>
      <c r="AC78" s="71"/>
      <c r="AD78" s="74"/>
      <c r="AE78" s="71"/>
    </row>
    <row r="79" spans="1:31" ht="15" hidden="1" customHeight="1" x14ac:dyDescent="0.25">
      <c r="A79" s="92"/>
      <c r="B79" s="94">
        <v>44</v>
      </c>
      <c r="C79" s="288"/>
      <c r="D79" s="158"/>
      <c r="E79" s="289"/>
      <c r="F79" s="185"/>
      <c r="G79" s="186"/>
      <c r="H79" s="187" t="str">
        <f t="shared" si="4"/>
        <v/>
      </c>
      <c r="I79" s="188"/>
      <c r="J79" s="262"/>
      <c r="K79" s="197">
        <f t="shared" si="13"/>
        <v>0</v>
      </c>
      <c r="L79" s="298" t="str">
        <f t="shared" si="5"/>
        <v/>
      </c>
      <c r="M79" s="189"/>
      <c r="N79" s="299" t="str">
        <f t="shared" si="1"/>
        <v/>
      </c>
      <c r="O79" s="305" t="str">
        <f t="shared" si="2"/>
        <v/>
      </c>
      <c r="P79" s="301" t="str">
        <f t="shared" si="3"/>
        <v/>
      </c>
      <c r="Q79" s="302">
        <f t="shared" si="6"/>
        <v>0</v>
      </c>
      <c r="R79" s="303" t="str">
        <f t="shared" si="7"/>
        <v/>
      </c>
      <c r="S79" s="302">
        <f t="shared" si="8"/>
        <v>0</v>
      </c>
      <c r="T79" s="304" t="str">
        <f t="shared" si="9"/>
        <v/>
      </c>
      <c r="U79" s="304" t="str">
        <f t="shared" si="10"/>
        <v/>
      </c>
      <c r="V79" s="304">
        <f t="shared" si="11"/>
        <v>0</v>
      </c>
      <c r="W79" s="35"/>
      <c r="X79" s="21"/>
      <c r="Y79" s="69"/>
      <c r="Z79" s="29"/>
      <c r="AA79" s="29"/>
      <c r="AB79" s="29"/>
      <c r="AC79" s="71"/>
      <c r="AD79" s="74"/>
      <c r="AE79" s="71"/>
    </row>
    <row r="80" spans="1:31" ht="15" hidden="1" customHeight="1" x14ac:dyDescent="0.25">
      <c r="A80" s="92"/>
      <c r="B80" s="94">
        <v>45</v>
      </c>
      <c r="C80" s="288"/>
      <c r="D80" s="158"/>
      <c r="E80" s="289"/>
      <c r="F80" s="185"/>
      <c r="G80" s="186"/>
      <c r="H80" s="187" t="str">
        <f t="shared" si="4"/>
        <v/>
      </c>
      <c r="I80" s="188"/>
      <c r="J80" s="262"/>
      <c r="K80" s="197">
        <f t="shared" si="13"/>
        <v>0</v>
      </c>
      <c r="L80" s="298" t="str">
        <f t="shared" si="5"/>
        <v/>
      </c>
      <c r="M80" s="189"/>
      <c r="N80" s="299" t="str">
        <f t="shared" si="1"/>
        <v/>
      </c>
      <c r="O80" s="305" t="str">
        <f t="shared" si="2"/>
        <v/>
      </c>
      <c r="P80" s="301" t="str">
        <f t="shared" si="3"/>
        <v/>
      </c>
      <c r="Q80" s="302">
        <f t="shared" si="6"/>
        <v>0</v>
      </c>
      <c r="R80" s="303" t="str">
        <f t="shared" si="7"/>
        <v/>
      </c>
      <c r="S80" s="302">
        <f t="shared" si="8"/>
        <v>0</v>
      </c>
      <c r="T80" s="304" t="str">
        <f t="shared" si="9"/>
        <v/>
      </c>
      <c r="U80" s="304" t="str">
        <f t="shared" si="10"/>
        <v/>
      </c>
      <c r="V80" s="304">
        <f t="shared" si="11"/>
        <v>0</v>
      </c>
      <c r="W80" s="35"/>
      <c r="X80" s="21"/>
      <c r="Y80" s="69"/>
      <c r="Z80" s="29"/>
      <c r="AA80" s="29"/>
      <c r="AB80" s="29"/>
      <c r="AC80" s="71"/>
      <c r="AD80" s="74"/>
      <c r="AE80" s="71"/>
    </row>
    <row r="81" spans="1:33" ht="15" hidden="1" customHeight="1" x14ac:dyDescent="0.25">
      <c r="A81" s="92"/>
      <c r="B81" s="94">
        <v>46</v>
      </c>
      <c r="C81" s="288"/>
      <c r="D81" s="158"/>
      <c r="E81" s="289"/>
      <c r="F81" s="185"/>
      <c r="G81" s="186"/>
      <c r="H81" s="187" t="str">
        <f t="shared" si="4"/>
        <v/>
      </c>
      <c r="I81" s="188"/>
      <c r="J81" s="262"/>
      <c r="K81" s="197">
        <f t="shared" si="13"/>
        <v>0</v>
      </c>
      <c r="L81" s="298" t="str">
        <f t="shared" si="5"/>
        <v/>
      </c>
      <c r="M81" s="189"/>
      <c r="N81" s="299" t="str">
        <f t="shared" si="1"/>
        <v/>
      </c>
      <c r="O81" s="305" t="str">
        <f t="shared" si="2"/>
        <v/>
      </c>
      <c r="P81" s="301" t="str">
        <f t="shared" si="3"/>
        <v/>
      </c>
      <c r="Q81" s="302">
        <f t="shared" si="6"/>
        <v>0</v>
      </c>
      <c r="R81" s="303" t="str">
        <f t="shared" si="7"/>
        <v/>
      </c>
      <c r="S81" s="302">
        <f t="shared" si="8"/>
        <v>0</v>
      </c>
      <c r="T81" s="304" t="str">
        <f t="shared" si="9"/>
        <v/>
      </c>
      <c r="U81" s="304" t="str">
        <f t="shared" si="10"/>
        <v/>
      </c>
      <c r="V81" s="304">
        <f t="shared" si="11"/>
        <v>0</v>
      </c>
      <c r="W81" s="35"/>
      <c r="X81" s="21"/>
      <c r="Y81" s="69"/>
      <c r="Z81" s="29"/>
      <c r="AA81" s="29"/>
      <c r="AB81" s="29"/>
      <c r="AC81" s="71"/>
      <c r="AD81" s="74"/>
      <c r="AE81" s="71"/>
    </row>
    <row r="82" spans="1:33" ht="15" hidden="1" customHeight="1" x14ac:dyDescent="0.25">
      <c r="A82" s="92"/>
      <c r="B82" s="94">
        <v>47</v>
      </c>
      <c r="C82" s="288"/>
      <c r="D82" s="158"/>
      <c r="E82" s="289"/>
      <c r="F82" s="185"/>
      <c r="G82" s="186"/>
      <c r="H82" s="187" t="str">
        <f t="shared" si="4"/>
        <v/>
      </c>
      <c r="I82" s="188"/>
      <c r="J82" s="262"/>
      <c r="K82" s="197">
        <f t="shared" si="13"/>
        <v>0</v>
      </c>
      <c r="L82" s="298" t="str">
        <f t="shared" si="5"/>
        <v/>
      </c>
      <c r="M82" s="189"/>
      <c r="N82" s="299" t="str">
        <f t="shared" si="1"/>
        <v/>
      </c>
      <c r="O82" s="305" t="str">
        <f t="shared" si="2"/>
        <v/>
      </c>
      <c r="P82" s="301" t="str">
        <f t="shared" si="3"/>
        <v/>
      </c>
      <c r="Q82" s="302">
        <f t="shared" si="6"/>
        <v>0</v>
      </c>
      <c r="R82" s="303" t="str">
        <f t="shared" si="7"/>
        <v/>
      </c>
      <c r="S82" s="302">
        <f t="shared" si="8"/>
        <v>0</v>
      </c>
      <c r="T82" s="304" t="str">
        <f t="shared" si="9"/>
        <v/>
      </c>
      <c r="U82" s="304" t="str">
        <f t="shared" si="10"/>
        <v/>
      </c>
      <c r="V82" s="304">
        <f t="shared" si="11"/>
        <v>0</v>
      </c>
      <c r="W82" s="35"/>
      <c r="X82" s="21"/>
      <c r="Y82" s="69"/>
      <c r="Z82" s="29"/>
      <c r="AA82" s="29"/>
      <c r="AB82" s="29"/>
      <c r="AC82" s="71"/>
      <c r="AD82" s="74"/>
      <c r="AE82" s="71"/>
    </row>
    <row r="83" spans="1:33" ht="15" hidden="1" customHeight="1" x14ac:dyDescent="0.25">
      <c r="A83" s="92"/>
      <c r="B83" s="94">
        <v>48</v>
      </c>
      <c r="C83" s="288"/>
      <c r="D83" s="158"/>
      <c r="E83" s="289"/>
      <c r="F83" s="185"/>
      <c r="G83" s="186"/>
      <c r="H83" s="187" t="str">
        <f t="shared" si="4"/>
        <v/>
      </c>
      <c r="I83" s="188"/>
      <c r="J83" s="262"/>
      <c r="K83" s="197">
        <f t="shared" si="13"/>
        <v>0</v>
      </c>
      <c r="L83" s="298" t="str">
        <f t="shared" si="5"/>
        <v/>
      </c>
      <c r="M83" s="189"/>
      <c r="N83" s="299" t="str">
        <f t="shared" si="1"/>
        <v/>
      </c>
      <c r="O83" s="305" t="str">
        <f t="shared" si="2"/>
        <v/>
      </c>
      <c r="P83" s="301" t="str">
        <f t="shared" si="3"/>
        <v/>
      </c>
      <c r="Q83" s="302">
        <f t="shared" si="6"/>
        <v>0</v>
      </c>
      <c r="R83" s="303" t="str">
        <f t="shared" si="7"/>
        <v/>
      </c>
      <c r="S83" s="302">
        <f t="shared" si="8"/>
        <v>0</v>
      </c>
      <c r="T83" s="304" t="str">
        <f t="shared" si="9"/>
        <v/>
      </c>
      <c r="U83" s="304" t="str">
        <f t="shared" si="10"/>
        <v/>
      </c>
      <c r="V83" s="304">
        <f t="shared" si="11"/>
        <v>0</v>
      </c>
      <c r="W83" s="35"/>
      <c r="X83" s="21"/>
      <c r="Y83" s="69"/>
      <c r="Z83" s="29"/>
      <c r="AA83" s="29"/>
      <c r="AB83" s="29"/>
      <c r="AC83" s="71"/>
      <c r="AD83" s="74"/>
      <c r="AE83" s="71"/>
    </row>
    <row r="84" spans="1:33" ht="15" hidden="1" customHeight="1" x14ac:dyDescent="0.25">
      <c r="A84" s="92"/>
      <c r="B84" s="94">
        <v>49</v>
      </c>
      <c r="C84" s="288"/>
      <c r="D84" s="158"/>
      <c r="E84" s="289"/>
      <c r="F84" s="185"/>
      <c r="G84" s="186"/>
      <c r="H84" s="187" t="str">
        <f t="shared" si="4"/>
        <v/>
      </c>
      <c r="I84" s="188"/>
      <c r="J84" s="262"/>
      <c r="K84" s="197">
        <f t="shared" si="13"/>
        <v>0</v>
      </c>
      <c r="L84" s="298" t="str">
        <f t="shared" si="5"/>
        <v/>
      </c>
      <c r="M84" s="189"/>
      <c r="N84" s="299" t="str">
        <f t="shared" si="1"/>
        <v/>
      </c>
      <c r="O84" s="305" t="str">
        <f t="shared" si="2"/>
        <v/>
      </c>
      <c r="P84" s="301" t="str">
        <f t="shared" si="3"/>
        <v/>
      </c>
      <c r="Q84" s="302">
        <f t="shared" si="6"/>
        <v>0</v>
      </c>
      <c r="R84" s="303" t="str">
        <f t="shared" si="7"/>
        <v/>
      </c>
      <c r="S84" s="302">
        <f t="shared" si="8"/>
        <v>0</v>
      </c>
      <c r="T84" s="304" t="str">
        <f t="shared" si="9"/>
        <v/>
      </c>
      <c r="U84" s="304" t="str">
        <f t="shared" si="10"/>
        <v/>
      </c>
      <c r="V84" s="304">
        <f t="shared" si="11"/>
        <v>0</v>
      </c>
      <c r="W84" s="35"/>
      <c r="X84" s="21"/>
      <c r="Y84" s="69"/>
      <c r="Z84" s="29"/>
      <c r="AA84" s="29"/>
      <c r="AB84" s="29"/>
      <c r="AC84" s="71"/>
      <c r="AD84" s="74"/>
      <c r="AE84" s="71"/>
    </row>
    <row r="85" spans="1:33" ht="15" hidden="1" customHeight="1" x14ac:dyDescent="0.25">
      <c r="A85" s="92"/>
      <c r="B85" s="94">
        <v>50</v>
      </c>
      <c r="C85" s="288"/>
      <c r="D85" s="158"/>
      <c r="E85" s="289"/>
      <c r="F85" s="185"/>
      <c r="G85" s="186"/>
      <c r="H85" s="187" t="str">
        <f t="shared" si="4"/>
        <v/>
      </c>
      <c r="I85" s="188"/>
      <c r="J85" s="262"/>
      <c r="K85" s="197">
        <f t="shared" si="13"/>
        <v>0</v>
      </c>
      <c r="L85" s="298" t="str">
        <f t="shared" si="5"/>
        <v/>
      </c>
      <c r="M85" s="189"/>
      <c r="N85" s="299" t="str">
        <f t="shared" si="1"/>
        <v/>
      </c>
      <c r="O85" s="305" t="str">
        <f t="shared" si="2"/>
        <v/>
      </c>
      <c r="P85" s="301" t="str">
        <f t="shared" si="3"/>
        <v/>
      </c>
      <c r="Q85" s="302">
        <f t="shared" si="6"/>
        <v>0</v>
      </c>
      <c r="R85" s="303" t="str">
        <f t="shared" si="7"/>
        <v/>
      </c>
      <c r="S85" s="302">
        <f t="shared" si="8"/>
        <v>0</v>
      </c>
      <c r="T85" s="304" t="str">
        <f t="shared" si="9"/>
        <v/>
      </c>
      <c r="U85" s="304" t="str">
        <f t="shared" si="10"/>
        <v/>
      </c>
      <c r="V85" s="304">
        <f t="shared" si="11"/>
        <v>0</v>
      </c>
      <c r="W85" s="35"/>
      <c r="X85" s="21"/>
      <c r="Y85" s="69"/>
      <c r="Z85" s="29"/>
      <c r="AA85" s="29"/>
      <c r="AB85" s="29"/>
      <c r="AC85" s="71"/>
      <c r="AD85" s="74"/>
      <c r="AE85" s="71"/>
    </row>
    <row r="86" spans="1:33" ht="15" hidden="1" customHeight="1" x14ac:dyDescent="0.25">
      <c r="A86" s="92"/>
      <c r="B86" s="94">
        <v>51</v>
      </c>
      <c r="C86" s="288"/>
      <c r="D86" s="158"/>
      <c r="E86" s="289"/>
      <c r="F86" s="185"/>
      <c r="G86" s="186"/>
      <c r="H86" s="187" t="str">
        <f t="shared" si="4"/>
        <v/>
      </c>
      <c r="I86" s="188"/>
      <c r="J86" s="262"/>
      <c r="K86" s="197">
        <f t="shared" si="13"/>
        <v>0</v>
      </c>
      <c r="L86" s="298" t="str">
        <f t="shared" si="5"/>
        <v/>
      </c>
      <c r="M86" s="189"/>
      <c r="N86" s="299" t="str">
        <f t="shared" si="1"/>
        <v/>
      </c>
      <c r="O86" s="305" t="str">
        <f t="shared" si="2"/>
        <v/>
      </c>
      <c r="P86" s="301" t="str">
        <f t="shared" si="3"/>
        <v/>
      </c>
      <c r="Q86" s="302">
        <f t="shared" si="6"/>
        <v>0</v>
      </c>
      <c r="R86" s="303" t="str">
        <f t="shared" si="7"/>
        <v/>
      </c>
      <c r="S86" s="302">
        <f t="shared" si="8"/>
        <v>0</v>
      </c>
      <c r="T86" s="304" t="str">
        <f t="shared" si="9"/>
        <v/>
      </c>
      <c r="U86" s="304" t="str">
        <f t="shared" si="10"/>
        <v/>
      </c>
      <c r="V86" s="304">
        <f t="shared" si="11"/>
        <v>0</v>
      </c>
      <c r="W86" s="35">
        <f t="shared" ref="W86" si="14">IF(V86&lt;&gt;"",VALUE(V86),0)</f>
        <v>0</v>
      </c>
      <c r="X86" s="21"/>
      <c r="Y86" s="69"/>
      <c r="Z86" s="29"/>
      <c r="AA86" s="29"/>
      <c r="AB86" s="29"/>
      <c r="AC86" s="71"/>
      <c r="AD86" s="74"/>
      <c r="AE86" s="71"/>
    </row>
    <row r="87" spans="1:33" ht="15" hidden="1" customHeight="1" x14ac:dyDescent="0.25">
      <c r="A87" s="92"/>
      <c r="B87" s="94">
        <v>52</v>
      </c>
      <c r="C87" s="288"/>
      <c r="D87" s="158"/>
      <c r="E87" s="289"/>
      <c r="F87" s="185"/>
      <c r="G87" s="186"/>
      <c r="H87" s="187" t="str">
        <f t="shared" si="4"/>
        <v/>
      </c>
      <c r="I87" s="188"/>
      <c r="J87" s="262"/>
      <c r="K87" s="197">
        <f t="shared" si="13"/>
        <v>0</v>
      </c>
      <c r="L87" s="298" t="str">
        <f t="shared" si="5"/>
        <v/>
      </c>
      <c r="M87" s="189"/>
      <c r="N87" s="299" t="str">
        <f t="shared" si="1"/>
        <v/>
      </c>
      <c r="O87" s="305" t="str">
        <f t="shared" si="2"/>
        <v/>
      </c>
      <c r="P87" s="301" t="str">
        <f t="shared" si="3"/>
        <v/>
      </c>
      <c r="Q87" s="302">
        <f t="shared" si="6"/>
        <v>0</v>
      </c>
      <c r="R87" s="303" t="str">
        <f t="shared" si="7"/>
        <v/>
      </c>
      <c r="S87" s="302">
        <f t="shared" si="8"/>
        <v>0</v>
      </c>
      <c r="T87" s="304" t="str">
        <f t="shared" si="9"/>
        <v/>
      </c>
      <c r="U87" s="304" t="str">
        <f t="shared" si="10"/>
        <v/>
      </c>
      <c r="V87" s="304">
        <f t="shared" si="11"/>
        <v>0</v>
      </c>
      <c r="W87" s="35">
        <f t="shared" ref="W87" si="15">IF(V87&lt;&gt;"",VALUE(V87),0)</f>
        <v>0</v>
      </c>
      <c r="X87" s="21"/>
      <c r="Y87" s="69"/>
      <c r="Z87" s="29"/>
      <c r="AA87" s="29"/>
      <c r="AB87" s="29"/>
      <c r="AC87" s="71"/>
      <c r="AD87" s="74"/>
      <c r="AE87" s="71"/>
    </row>
    <row r="88" spans="1:33" ht="15" hidden="1" customHeight="1" x14ac:dyDescent="0.25">
      <c r="A88" s="92"/>
      <c r="B88" s="94">
        <v>53</v>
      </c>
      <c r="C88" s="288"/>
      <c r="D88" s="158"/>
      <c r="E88" s="289"/>
      <c r="F88" s="185"/>
      <c r="G88" s="186"/>
      <c r="H88" s="187" t="str">
        <f t="shared" si="4"/>
        <v/>
      </c>
      <c r="I88" s="188"/>
      <c r="J88" s="262"/>
      <c r="K88" s="197">
        <f t="shared" si="13"/>
        <v>0</v>
      </c>
      <c r="L88" s="298" t="str">
        <f t="shared" si="5"/>
        <v/>
      </c>
      <c r="M88" s="189"/>
      <c r="N88" s="299" t="str">
        <f t="shared" si="1"/>
        <v/>
      </c>
      <c r="O88" s="305" t="str">
        <f t="shared" si="2"/>
        <v/>
      </c>
      <c r="P88" s="301" t="str">
        <f t="shared" si="3"/>
        <v/>
      </c>
      <c r="Q88" s="302">
        <f t="shared" si="6"/>
        <v>0</v>
      </c>
      <c r="R88" s="303" t="str">
        <f t="shared" si="7"/>
        <v/>
      </c>
      <c r="S88" s="302">
        <f t="shared" si="8"/>
        <v>0</v>
      </c>
      <c r="T88" s="304" t="str">
        <f t="shared" si="9"/>
        <v/>
      </c>
      <c r="U88" s="304" t="str">
        <f t="shared" si="10"/>
        <v/>
      </c>
      <c r="V88" s="304">
        <f t="shared" si="11"/>
        <v>0</v>
      </c>
      <c r="W88" s="35">
        <f t="shared" ref="W88" si="16">IF(V88&lt;&gt;"",VALUE(V88),0)</f>
        <v>0</v>
      </c>
      <c r="X88" s="21"/>
      <c r="Y88" s="69"/>
      <c r="Z88" s="29"/>
      <c r="AA88" s="29"/>
      <c r="AB88" s="29"/>
      <c r="AC88" s="71"/>
      <c r="AD88" s="74"/>
      <c r="AE88" s="71"/>
    </row>
    <row r="89" spans="1:33" ht="15" hidden="1" customHeight="1" x14ac:dyDescent="0.25">
      <c r="A89" s="92"/>
      <c r="B89" s="94">
        <v>54</v>
      </c>
      <c r="C89" s="288"/>
      <c r="D89" s="158"/>
      <c r="E89" s="289"/>
      <c r="F89" s="185"/>
      <c r="G89" s="186"/>
      <c r="H89" s="187" t="str">
        <f t="shared" si="4"/>
        <v/>
      </c>
      <c r="I89" s="188"/>
      <c r="J89" s="262"/>
      <c r="K89" s="197">
        <f t="shared" si="13"/>
        <v>0</v>
      </c>
      <c r="L89" s="298" t="str">
        <f t="shared" si="5"/>
        <v/>
      </c>
      <c r="M89" s="189"/>
      <c r="N89" s="299" t="str">
        <f t="shared" si="1"/>
        <v/>
      </c>
      <c r="O89" s="305" t="str">
        <f t="shared" si="2"/>
        <v/>
      </c>
      <c r="P89" s="301" t="str">
        <f t="shared" si="3"/>
        <v/>
      </c>
      <c r="Q89" s="302">
        <f t="shared" si="6"/>
        <v>0</v>
      </c>
      <c r="R89" s="303" t="str">
        <f t="shared" si="7"/>
        <v/>
      </c>
      <c r="S89" s="302">
        <f t="shared" si="8"/>
        <v>0</v>
      </c>
      <c r="T89" s="304" t="str">
        <f t="shared" si="9"/>
        <v/>
      </c>
      <c r="U89" s="304" t="str">
        <f t="shared" si="10"/>
        <v/>
      </c>
      <c r="V89" s="304">
        <f t="shared" si="11"/>
        <v>0</v>
      </c>
      <c r="W89" s="35">
        <f t="shared" ref="W89" si="17">IF(V89&lt;&gt;"",VALUE(V89),0)</f>
        <v>0</v>
      </c>
      <c r="X89" s="8"/>
      <c r="Y89" s="69"/>
      <c r="AC89" s="71"/>
      <c r="AD89" s="74"/>
      <c r="AE89" s="71"/>
    </row>
    <row r="90" spans="1:33" ht="15" hidden="1" customHeight="1" x14ac:dyDescent="0.25">
      <c r="A90" s="92"/>
      <c r="B90" s="94">
        <v>55</v>
      </c>
      <c r="C90" s="288"/>
      <c r="D90" s="158"/>
      <c r="E90" s="289"/>
      <c r="F90" s="185"/>
      <c r="G90" s="186"/>
      <c r="H90" s="187" t="str">
        <f t="shared" si="4"/>
        <v/>
      </c>
      <c r="I90" s="188"/>
      <c r="J90" s="262"/>
      <c r="K90" s="197">
        <f t="shared" si="13"/>
        <v>0</v>
      </c>
      <c r="L90" s="298" t="str">
        <f t="shared" si="5"/>
        <v/>
      </c>
      <c r="M90" s="189"/>
      <c r="N90" s="299" t="str">
        <f t="shared" si="1"/>
        <v/>
      </c>
      <c r="O90" s="305" t="str">
        <f t="shared" si="2"/>
        <v/>
      </c>
      <c r="P90" s="301" t="str">
        <f t="shared" si="3"/>
        <v/>
      </c>
      <c r="Q90" s="302">
        <f t="shared" si="6"/>
        <v>0</v>
      </c>
      <c r="R90" s="303" t="str">
        <f t="shared" si="7"/>
        <v/>
      </c>
      <c r="S90" s="302">
        <f t="shared" si="8"/>
        <v>0</v>
      </c>
      <c r="T90" s="304" t="str">
        <f t="shared" si="9"/>
        <v/>
      </c>
      <c r="U90" s="304" t="str">
        <f t="shared" si="10"/>
        <v/>
      </c>
      <c r="V90" s="304">
        <f t="shared" si="11"/>
        <v>0</v>
      </c>
      <c r="W90" s="35">
        <f t="shared" ref="W90" si="18">IF(V90&lt;&gt;"",VALUE(V90),0)</f>
        <v>0</v>
      </c>
      <c r="X90" s="8"/>
      <c r="Y90" s="69"/>
      <c r="AC90" s="71"/>
      <c r="AD90" s="74"/>
      <c r="AE90" s="71"/>
    </row>
    <row r="91" spans="1:33" ht="15" hidden="1" customHeight="1" x14ac:dyDescent="0.25">
      <c r="A91" s="92"/>
      <c r="B91" s="94">
        <v>56</v>
      </c>
      <c r="C91" s="288"/>
      <c r="D91" s="158"/>
      <c r="E91" s="289"/>
      <c r="F91" s="185"/>
      <c r="G91" s="186"/>
      <c r="H91" s="187" t="str">
        <f t="shared" si="4"/>
        <v/>
      </c>
      <c r="I91" s="188"/>
      <c r="J91" s="262"/>
      <c r="K91" s="197">
        <f t="shared" si="13"/>
        <v>0</v>
      </c>
      <c r="L91" s="298" t="str">
        <f t="shared" si="5"/>
        <v/>
      </c>
      <c r="M91" s="189"/>
      <c r="N91" s="299" t="str">
        <f t="shared" si="1"/>
        <v/>
      </c>
      <c r="O91" s="305" t="str">
        <f t="shared" si="2"/>
        <v/>
      </c>
      <c r="P91" s="301" t="str">
        <f t="shared" si="3"/>
        <v/>
      </c>
      <c r="Q91" s="302">
        <f t="shared" si="6"/>
        <v>0</v>
      </c>
      <c r="R91" s="303" t="str">
        <f t="shared" si="7"/>
        <v/>
      </c>
      <c r="S91" s="302">
        <f t="shared" si="8"/>
        <v>0</v>
      </c>
      <c r="T91" s="304" t="str">
        <f t="shared" si="9"/>
        <v/>
      </c>
      <c r="U91" s="304" t="str">
        <f t="shared" si="10"/>
        <v/>
      </c>
      <c r="V91" s="304">
        <f t="shared" si="11"/>
        <v>0</v>
      </c>
      <c r="W91" s="35">
        <f t="shared" ref="W91" si="19">IF(V91&lt;&gt;"",VALUE(V91),0)</f>
        <v>0</v>
      </c>
      <c r="X91" s="8"/>
      <c r="Y91" s="69"/>
      <c r="AC91" s="71"/>
      <c r="AD91" s="74"/>
      <c r="AE91" s="71"/>
    </row>
    <row r="92" spans="1:33" ht="15" hidden="1" customHeight="1" x14ac:dyDescent="0.25">
      <c r="A92" s="92"/>
      <c r="B92" s="94">
        <v>57</v>
      </c>
      <c r="C92" s="288"/>
      <c r="D92" s="158"/>
      <c r="E92" s="289"/>
      <c r="F92" s="185"/>
      <c r="G92" s="186"/>
      <c r="H92" s="187" t="str">
        <f t="shared" si="4"/>
        <v/>
      </c>
      <c r="I92" s="188"/>
      <c r="J92" s="262"/>
      <c r="K92" s="197">
        <f t="shared" si="13"/>
        <v>0</v>
      </c>
      <c r="L92" s="298" t="str">
        <f t="shared" si="5"/>
        <v/>
      </c>
      <c r="M92" s="189"/>
      <c r="N92" s="299" t="str">
        <f t="shared" si="1"/>
        <v/>
      </c>
      <c r="O92" s="305" t="str">
        <f t="shared" si="2"/>
        <v/>
      </c>
      <c r="P92" s="301" t="str">
        <f t="shared" si="3"/>
        <v/>
      </c>
      <c r="Q92" s="302">
        <f t="shared" si="6"/>
        <v>0</v>
      </c>
      <c r="R92" s="303" t="str">
        <f t="shared" si="7"/>
        <v/>
      </c>
      <c r="S92" s="302">
        <f t="shared" si="8"/>
        <v>0</v>
      </c>
      <c r="T92" s="304" t="str">
        <f t="shared" si="9"/>
        <v/>
      </c>
      <c r="U92" s="304" t="str">
        <f t="shared" si="10"/>
        <v/>
      </c>
      <c r="V92" s="304">
        <f t="shared" si="11"/>
        <v>0</v>
      </c>
      <c r="W92" s="35">
        <f t="shared" ref="W92" si="20">IF(V92&lt;&gt;"",VALUE(V92),0)</f>
        <v>0</v>
      </c>
      <c r="X92" s="8"/>
      <c r="Y92" s="69"/>
      <c r="Z92" s="29"/>
      <c r="AA92" s="29"/>
      <c r="AB92" s="29"/>
      <c r="AC92" s="71"/>
      <c r="AD92" s="74"/>
      <c r="AE92" s="72"/>
      <c r="AF92" s="3"/>
      <c r="AG92" s="3"/>
    </row>
    <row r="93" spans="1:33" ht="15" hidden="1" customHeight="1" x14ac:dyDescent="0.25">
      <c r="A93" s="92"/>
      <c r="B93" s="94">
        <v>58</v>
      </c>
      <c r="C93" s="288"/>
      <c r="D93" s="158"/>
      <c r="E93" s="289"/>
      <c r="F93" s="185"/>
      <c r="G93" s="186"/>
      <c r="H93" s="187" t="str">
        <f t="shared" si="4"/>
        <v/>
      </c>
      <c r="I93" s="188"/>
      <c r="J93" s="262"/>
      <c r="K93" s="197">
        <f t="shared" si="13"/>
        <v>0</v>
      </c>
      <c r="L93" s="298" t="str">
        <f t="shared" si="5"/>
        <v/>
      </c>
      <c r="M93" s="189"/>
      <c r="N93" s="299" t="str">
        <f t="shared" si="1"/>
        <v/>
      </c>
      <c r="O93" s="305" t="str">
        <f t="shared" si="2"/>
        <v/>
      </c>
      <c r="P93" s="301" t="str">
        <f t="shared" si="3"/>
        <v/>
      </c>
      <c r="Q93" s="302">
        <f t="shared" si="6"/>
        <v>0</v>
      </c>
      <c r="R93" s="303" t="str">
        <f t="shared" si="7"/>
        <v/>
      </c>
      <c r="S93" s="302">
        <f t="shared" si="8"/>
        <v>0</v>
      </c>
      <c r="T93" s="304" t="str">
        <f t="shared" si="9"/>
        <v/>
      </c>
      <c r="U93" s="304" t="str">
        <f t="shared" si="10"/>
        <v/>
      </c>
      <c r="V93" s="304">
        <f t="shared" si="11"/>
        <v>0</v>
      </c>
      <c r="W93" s="35">
        <f t="shared" ref="W93" si="21">IF(V93&lt;&gt;"",VALUE(V93),0)</f>
        <v>0</v>
      </c>
      <c r="X93" s="8"/>
      <c r="Y93" s="69"/>
      <c r="Z93" s="29"/>
      <c r="AA93" s="29"/>
      <c r="AB93" s="29"/>
      <c r="AC93" s="71"/>
      <c r="AD93" s="74"/>
    </row>
    <row r="94" spans="1:33" ht="15" hidden="1" customHeight="1" x14ac:dyDescent="0.25">
      <c r="A94" s="92"/>
      <c r="B94" s="94">
        <v>59</v>
      </c>
      <c r="C94" s="288"/>
      <c r="D94" s="158"/>
      <c r="E94" s="289"/>
      <c r="F94" s="185"/>
      <c r="G94" s="186"/>
      <c r="H94" s="187" t="str">
        <f t="shared" si="4"/>
        <v/>
      </c>
      <c r="I94" s="188"/>
      <c r="J94" s="262"/>
      <c r="K94" s="197">
        <f t="shared" si="13"/>
        <v>0</v>
      </c>
      <c r="L94" s="298" t="str">
        <f t="shared" si="5"/>
        <v/>
      </c>
      <c r="M94" s="189"/>
      <c r="N94" s="299" t="str">
        <f t="shared" si="1"/>
        <v/>
      </c>
      <c r="O94" s="305" t="str">
        <f t="shared" si="2"/>
        <v/>
      </c>
      <c r="P94" s="301" t="str">
        <f t="shared" si="3"/>
        <v/>
      </c>
      <c r="Q94" s="302">
        <f t="shared" si="6"/>
        <v>0</v>
      </c>
      <c r="R94" s="303" t="str">
        <f t="shared" si="7"/>
        <v/>
      </c>
      <c r="S94" s="302">
        <f t="shared" si="8"/>
        <v>0</v>
      </c>
      <c r="T94" s="304" t="str">
        <f t="shared" si="9"/>
        <v/>
      </c>
      <c r="U94" s="304" t="str">
        <f t="shared" si="10"/>
        <v/>
      </c>
      <c r="V94" s="304">
        <f t="shared" si="11"/>
        <v>0</v>
      </c>
      <c r="W94" s="35">
        <f t="shared" ref="W94" si="22">IF(V94&lt;&gt;"",VALUE(V94),0)</f>
        <v>0</v>
      </c>
      <c r="X94" s="8"/>
      <c r="Y94" s="100"/>
      <c r="Z94" s="5"/>
      <c r="AA94" s="5"/>
      <c r="AB94" s="5"/>
      <c r="AC94" s="71"/>
      <c r="AD94" s="74"/>
    </row>
    <row r="95" spans="1:33" ht="15" hidden="1" customHeight="1" x14ac:dyDescent="0.25">
      <c r="A95" s="92"/>
      <c r="B95" s="94">
        <v>60</v>
      </c>
      <c r="C95" s="288"/>
      <c r="D95" s="158"/>
      <c r="E95" s="289"/>
      <c r="F95" s="185"/>
      <c r="G95" s="186"/>
      <c r="H95" s="187" t="str">
        <f t="shared" si="4"/>
        <v/>
      </c>
      <c r="I95" s="188"/>
      <c r="J95" s="262"/>
      <c r="K95" s="197">
        <f t="shared" si="13"/>
        <v>0</v>
      </c>
      <c r="L95" s="298" t="str">
        <f t="shared" si="5"/>
        <v/>
      </c>
      <c r="M95" s="189"/>
      <c r="N95" s="299" t="str">
        <f t="shared" si="1"/>
        <v/>
      </c>
      <c r="O95" s="305" t="str">
        <f t="shared" si="2"/>
        <v/>
      </c>
      <c r="P95" s="301" t="str">
        <f t="shared" si="3"/>
        <v/>
      </c>
      <c r="Q95" s="302">
        <f t="shared" si="6"/>
        <v>0</v>
      </c>
      <c r="R95" s="303" t="str">
        <f t="shared" si="7"/>
        <v/>
      </c>
      <c r="S95" s="302">
        <f t="shared" si="8"/>
        <v>0</v>
      </c>
      <c r="T95" s="304" t="str">
        <f t="shared" si="9"/>
        <v/>
      </c>
      <c r="U95" s="304" t="str">
        <f t="shared" si="10"/>
        <v/>
      </c>
      <c r="V95" s="304">
        <f t="shared" si="11"/>
        <v>0</v>
      </c>
      <c r="W95" s="35">
        <f t="shared" ref="W95" si="23">IF(V95&lt;&gt;"",VALUE(V95),0)</f>
        <v>0</v>
      </c>
      <c r="X95" s="8"/>
      <c r="Y95" s="100"/>
      <c r="Z95" s="5"/>
      <c r="AA95" s="5"/>
      <c r="AB95" s="5"/>
      <c r="AC95" s="71"/>
      <c r="AD95" s="74"/>
    </row>
    <row r="96" spans="1:33" ht="15" hidden="1" customHeight="1" x14ac:dyDescent="0.25">
      <c r="A96" s="92"/>
      <c r="B96" s="94">
        <v>61</v>
      </c>
      <c r="C96" s="288"/>
      <c r="D96" s="158"/>
      <c r="E96" s="289"/>
      <c r="F96" s="185"/>
      <c r="G96" s="186"/>
      <c r="H96" s="187" t="str">
        <f t="shared" si="4"/>
        <v/>
      </c>
      <c r="I96" s="188"/>
      <c r="J96" s="262"/>
      <c r="K96" s="197">
        <f t="shared" si="13"/>
        <v>0</v>
      </c>
      <c r="L96" s="298" t="str">
        <f t="shared" si="5"/>
        <v/>
      </c>
      <c r="M96" s="189"/>
      <c r="N96" s="299" t="str">
        <f t="shared" si="1"/>
        <v/>
      </c>
      <c r="O96" s="305" t="str">
        <f t="shared" si="2"/>
        <v/>
      </c>
      <c r="P96" s="301" t="str">
        <f t="shared" si="3"/>
        <v/>
      </c>
      <c r="Q96" s="302">
        <f t="shared" si="6"/>
        <v>0</v>
      </c>
      <c r="R96" s="303" t="str">
        <f t="shared" si="7"/>
        <v/>
      </c>
      <c r="S96" s="302">
        <f t="shared" si="8"/>
        <v>0</v>
      </c>
      <c r="T96" s="304" t="str">
        <f t="shared" si="9"/>
        <v/>
      </c>
      <c r="U96" s="304" t="str">
        <f t="shared" si="10"/>
        <v/>
      </c>
      <c r="V96" s="304">
        <f t="shared" si="11"/>
        <v>0</v>
      </c>
      <c r="W96" s="35">
        <f t="shared" ref="W96" si="24">IF(V96&lt;&gt;"",VALUE(V96),0)</f>
        <v>0</v>
      </c>
      <c r="X96" s="8"/>
      <c r="Y96" s="100"/>
      <c r="Z96" s="5"/>
      <c r="AA96" s="5"/>
      <c r="AB96" s="5"/>
      <c r="AC96" s="71"/>
      <c r="AD96" s="74"/>
    </row>
    <row r="97" spans="1:30" ht="15" hidden="1" customHeight="1" x14ac:dyDescent="0.25">
      <c r="A97" s="92"/>
      <c r="B97" s="94">
        <v>62</v>
      </c>
      <c r="C97" s="288"/>
      <c r="D97" s="158"/>
      <c r="E97" s="289"/>
      <c r="F97" s="185"/>
      <c r="G97" s="186"/>
      <c r="H97" s="187" t="str">
        <f t="shared" si="4"/>
        <v/>
      </c>
      <c r="I97" s="188"/>
      <c r="J97" s="262"/>
      <c r="K97" s="197">
        <f t="shared" si="13"/>
        <v>0</v>
      </c>
      <c r="L97" s="298" t="str">
        <f t="shared" si="5"/>
        <v/>
      </c>
      <c r="M97" s="189"/>
      <c r="N97" s="299" t="str">
        <f t="shared" si="1"/>
        <v/>
      </c>
      <c r="O97" s="305" t="str">
        <f t="shared" si="2"/>
        <v/>
      </c>
      <c r="P97" s="301" t="str">
        <f t="shared" si="3"/>
        <v/>
      </c>
      <c r="Q97" s="302">
        <f t="shared" si="6"/>
        <v>0</v>
      </c>
      <c r="R97" s="303" t="str">
        <f t="shared" si="7"/>
        <v/>
      </c>
      <c r="S97" s="302">
        <f t="shared" si="8"/>
        <v>0</v>
      </c>
      <c r="T97" s="304" t="str">
        <f t="shared" si="9"/>
        <v/>
      </c>
      <c r="U97" s="304" t="str">
        <f t="shared" si="10"/>
        <v/>
      </c>
      <c r="V97" s="304">
        <f t="shared" si="11"/>
        <v>0</v>
      </c>
      <c r="W97" s="35">
        <f t="shared" ref="W97" si="25">IF(V97&lt;&gt;"",VALUE(V97),0)</f>
        <v>0</v>
      </c>
      <c r="X97" s="8"/>
      <c r="Y97" s="100"/>
      <c r="Z97" s="5"/>
      <c r="AA97" s="5"/>
      <c r="AB97" s="5"/>
      <c r="AC97" s="71"/>
      <c r="AD97" s="74"/>
    </row>
    <row r="98" spans="1:30" ht="15" hidden="1" customHeight="1" x14ac:dyDescent="0.25">
      <c r="A98" s="92"/>
      <c r="B98" s="94">
        <v>63</v>
      </c>
      <c r="C98" s="288"/>
      <c r="D98" s="158"/>
      <c r="E98" s="289"/>
      <c r="F98" s="185"/>
      <c r="G98" s="186"/>
      <c r="H98" s="187" t="str">
        <f t="shared" si="4"/>
        <v/>
      </c>
      <c r="I98" s="188"/>
      <c r="J98" s="262"/>
      <c r="K98" s="197">
        <f t="shared" si="13"/>
        <v>0</v>
      </c>
      <c r="L98" s="298" t="str">
        <f t="shared" si="5"/>
        <v/>
      </c>
      <c r="M98" s="189"/>
      <c r="N98" s="299" t="str">
        <f t="shared" si="1"/>
        <v/>
      </c>
      <c r="O98" s="305" t="str">
        <f t="shared" si="2"/>
        <v/>
      </c>
      <c r="P98" s="301" t="str">
        <f t="shared" si="3"/>
        <v/>
      </c>
      <c r="Q98" s="302">
        <f t="shared" si="6"/>
        <v>0</v>
      </c>
      <c r="R98" s="303" t="str">
        <f t="shared" si="7"/>
        <v/>
      </c>
      <c r="S98" s="302">
        <f t="shared" si="8"/>
        <v>0</v>
      </c>
      <c r="T98" s="304" t="str">
        <f t="shared" si="9"/>
        <v/>
      </c>
      <c r="U98" s="304" t="str">
        <f t="shared" si="10"/>
        <v/>
      </c>
      <c r="V98" s="304">
        <f t="shared" si="11"/>
        <v>0</v>
      </c>
      <c r="W98" s="35">
        <f t="shared" ref="W98" si="26">IF(V98&lt;&gt;"",VALUE(V98),0)</f>
        <v>0</v>
      </c>
      <c r="X98" s="8"/>
      <c r="Y98" s="100"/>
      <c r="Z98" s="5"/>
      <c r="AA98" s="5"/>
      <c r="AB98" s="5"/>
      <c r="AC98" s="71"/>
      <c r="AD98" s="74"/>
    </row>
    <row r="99" spans="1:30" ht="15" hidden="1" customHeight="1" x14ac:dyDescent="0.25">
      <c r="A99" s="92"/>
      <c r="B99" s="94">
        <v>64</v>
      </c>
      <c r="C99" s="288"/>
      <c r="D99" s="158"/>
      <c r="E99" s="289"/>
      <c r="F99" s="185"/>
      <c r="G99" s="186"/>
      <c r="H99" s="187" t="str">
        <f t="shared" si="4"/>
        <v/>
      </c>
      <c r="I99" s="188"/>
      <c r="J99" s="262"/>
      <c r="K99" s="197">
        <f t="shared" si="13"/>
        <v>0</v>
      </c>
      <c r="L99" s="298" t="str">
        <f t="shared" si="5"/>
        <v/>
      </c>
      <c r="M99" s="189"/>
      <c r="N99" s="299" t="str">
        <f t="shared" si="1"/>
        <v/>
      </c>
      <c r="O99" s="305" t="str">
        <f t="shared" si="2"/>
        <v/>
      </c>
      <c r="P99" s="301" t="str">
        <f t="shared" si="3"/>
        <v/>
      </c>
      <c r="Q99" s="302">
        <f t="shared" si="6"/>
        <v>0</v>
      </c>
      <c r="R99" s="303" t="str">
        <f t="shared" si="7"/>
        <v/>
      </c>
      <c r="S99" s="302">
        <f t="shared" si="8"/>
        <v>0</v>
      </c>
      <c r="T99" s="304" t="str">
        <f t="shared" si="9"/>
        <v/>
      </c>
      <c r="U99" s="304" t="str">
        <f t="shared" si="10"/>
        <v/>
      </c>
      <c r="V99" s="304">
        <f t="shared" si="11"/>
        <v>0</v>
      </c>
      <c r="W99" s="35">
        <f t="shared" ref="W99" si="27">IF(V99&lt;&gt;"",VALUE(V99),0)</f>
        <v>0</v>
      </c>
      <c r="X99" s="8"/>
      <c r="Y99" s="100"/>
      <c r="Z99" s="5"/>
      <c r="AA99" s="5"/>
      <c r="AB99" s="5"/>
      <c r="AC99" s="71"/>
      <c r="AD99" s="74"/>
    </row>
    <row r="100" spans="1:30" ht="15" hidden="1" customHeight="1" x14ac:dyDescent="0.25">
      <c r="A100" s="92"/>
      <c r="B100" s="94">
        <v>65</v>
      </c>
      <c r="C100" s="288"/>
      <c r="D100" s="158"/>
      <c r="E100" s="289"/>
      <c r="F100" s="185"/>
      <c r="G100" s="186"/>
      <c r="H100" s="187" t="str">
        <f t="shared" si="4"/>
        <v/>
      </c>
      <c r="I100" s="188"/>
      <c r="J100" s="262"/>
      <c r="K100" s="197">
        <f t="shared" ref="K100:K131" si="28">IF(F100="",J100,INDEX($J$171:$P$182,MATCH(F100,$J$171:$J$182,0),8)*J100)</f>
        <v>0</v>
      </c>
      <c r="L100" s="298" t="str">
        <f t="shared" si="5"/>
        <v/>
      </c>
      <c r="M100" s="189"/>
      <c r="N100" s="299" t="str">
        <f t="shared" ref="N100:N135" si="29">IF(I100&lt;&gt;"",IF(I100&lt;25.28,"Full",IF(I100&gt;26.26,"None","Partial")),"")</f>
        <v/>
      </c>
      <c r="O100" s="305" t="str">
        <f t="shared" ref="O100:O135" si="30">IF(ISNA(VLOOKUP($N100,$G$161:$H$163,2,FALSE)),"",VLOOKUP($N100,$G$161:$H$163,2,FALSE))</f>
        <v/>
      </c>
      <c r="P100" s="301" t="str">
        <f t="shared" ref="P100:P135" si="31">IF(I100=0,"",IF(I100&gt;26.26,0,MIN(1,(26.27-I100))))</f>
        <v/>
      </c>
      <c r="Q100" s="302">
        <f t="shared" si="6"/>
        <v>0</v>
      </c>
      <c r="R100" s="303" t="str">
        <f t="shared" si="7"/>
        <v/>
      </c>
      <c r="S100" s="302">
        <f t="shared" si="8"/>
        <v>0</v>
      </c>
      <c r="T100" s="304" t="str">
        <f t="shared" si="9"/>
        <v/>
      </c>
      <c r="U100" s="304" t="str">
        <f t="shared" si="10"/>
        <v/>
      </c>
      <c r="V100" s="304">
        <f t="shared" si="11"/>
        <v>0</v>
      </c>
      <c r="W100" s="35">
        <f t="shared" ref="W100" si="32">IF(V100&lt;&gt;"",VALUE(V100),0)</f>
        <v>0</v>
      </c>
      <c r="X100" s="8"/>
      <c r="Y100" s="100"/>
      <c r="Z100" s="5"/>
      <c r="AA100" s="5"/>
      <c r="AB100" s="5"/>
      <c r="AC100" s="71"/>
      <c r="AD100" s="74"/>
    </row>
    <row r="101" spans="1:30" ht="15" hidden="1" customHeight="1" x14ac:dyDescent="0.25">
      <c r="A101" s="92"/>
      <c r="B101" s="94">
        <v>66</v>
      </c>
      <c r="C101" s="288"/>
      <c r="D101" s="158"/>
      <c r="E101" s="289"/>
      <c r="F101" s="185"/>
      <c r="G101" s="186"/>
      <c r="H101" s="187" t="str">
        <f t="shared" ref="H101:H135" si="33">IF(ISNA(VLOOKUP(G101,$C$161:$D$164,2,FALSE)),"",VLOOKUP(G101,$C$161:$D$164,2,FALSE))</f>
        <v/>
      </c>
      <c r="I101" s="188"/>
      <c r="J101" s="262"/>
      <c r="K101" s="197">
        <f t="shared" si="28"/>
        <v>0</v>
      </c>
      <c r="L101" s="298" t="str">
        <f t="shared" ref="L101:L135" si="34">IF(OR(J101="",$J$23=""),"",IF(F101&lt;&gt;"",INDEX($C$171:$G$182,MATCH($F101,$C$171:$C$182,0),5)*J101,INDEX($L$171:$V$222,MATCH($J$23,$L$171:$L$222,0),11)*J101))</f>
        <v/>
      </c>
      <c r="M101" s="189"/>
      <c r="N101" s="299" t="str">
        <f t="shared" si="29"/>
        <v/>
      </c>
      <c r="O101" s="305" t="str">
        <f t="shared" si="30"/>
        <v/>
      </c>
      <c r="P101" s="301" t="str">
        <f t="shared" si="31"/>
        <v/>
      </c>
      <c r="Q101" s="302">
        <f t="shared" ref="Q101:Q135" si="35">IF(P101&lt;&gt;"",VALUE(P101),0)</f>
        <v>0</v>
      </c>
      <c r="R101" s="303" t="str">
        <f t="shared" ref="R101:R135" si="36">IF(L101="","",IF(OR(T101="",U101=""),"",+(T101)/($AA$7)))</f>
        <v/>
      </c>
      <c r="S101" s="302">
        <f t="shared" ref="S101:S135" si="37">IF(R101&lt;&gt;"",VALUE(R101),0)</f>
        <v>0</v>
      </c>
      <c r="T101" s="304" t="str">
        <f t="shared" ref="T101:T135" si="38">IF(L101="","",IF(I101="","",L101*P101*M101))</f>
        <v/>
      </c>
      <c r="U101" s="304" t="str">
        <f t="shared" ref="U101:U135" si="39">IF(L101="","",IF(OR(L101="",P101=""),"",T101*MIN($U$29,0.175)))</f>
        <v/>
      </c>
      <c r="V101" s="304">
        <f t="shared" ref="V101:V135" si="40">SUM(T101:U101)</f>
        <v>0</v>
      </c>
      <c r="W101" s="35">
        <f t="shared" ref="W101" si="41">IF(V101&lt;&gt;"",VALUE(V101),0)</f>
        <v>0</v>
      </c>
      <c r="X101" s="8"/>
      <c r="Y101" s="100"/>
      <c r="Z101" s="5"/>
      <c r="AA101" s="5"/>
      <c r="AB101" s="5"/>
      <c r="AC101" s="71"/>
      <c r="AD101" s="74"/>
    </row>
    <row r="102" spans="1:30" ht="15" hidden="1" customHeight="1" x14ac:dyDescent="0.25">
      <c r="A102" s="92"/>
      <c r="B102" s="94">
        <v>67</v>
      </c>
      <c r="C102" s="288"/>
      <c r="D102" s="158"/>
      <c r="E102" s="289"/>
      <c r="F102" s="185"/>
      <c r="G102" s="186"/>
      <c r="H102" s="187" t="str">
        <f t="shared" si="33"/>
        <v/>
      </c>
      <c r="I102" s="188"/>
      <c r="J102" s="262"/>
      <c r="K102" s="197">
        <f t="shared" si="28"/>
        <v>0</v>
      </c>
      <c r="L102" s="298" t="str">
        <f t="shared" si="34"/>
        <v/>
      </c>
      <c r="M102" s="189"/>
      <c r="N102" s="299" t="str">
        <f t="shared" si="29"/>
        <v/>
      </c>
      <c r="O102" s="305" t="str">
        <f t="shared" si="30"/>
        <v/>
      </c>
      <c r="P102" s="301" t="str">
        <f t="shared" si="31"/>
        <v/>
      </c>
      <c r="Q102" s="302">
        <f t="shared" si="35"/>
        <v>0</v>
      </c>
      <c r="R102" s="303" t="str">
        <f t="shared" si="36"/>
        <v/>
      </c>
      <c r="S102" s="302">
        <f t="shared" si="37"/>
        <v>0</v>
      </c>
      <c r="T102" s="304" t="str">
        <f t="shared" si="38"/>
        <v/>
      </c>
      <c r="U102" s="304" t="str">
        <f t="shared" si="39"/>
        <v/>
      </c>
      <c r="V102" s="304">
        <f t="shared" si="40"/>
        <v>0</v>
      </c>
      <c r="W102" s="35">
        <f t="shared" ref="W102" si="42">IF(V102&lt;&gt;"",VALUE(V102),0)</f>
        <v>0</v>
      </c>
      <c r="X102" s="8"/>
      <c r="Y102" s="100"/>
      <c r="Z102" s="5"/>
      <c r="AA102" s="5"/>
      <c r="AB102" s="5"/>
      <c r="AC102" s="71"/>
      <c r="AD102" s="74"/>
    </row>
    <row r="103" spans="1:30" ht="15" hidden="1" customHeight="1" x14ac:dyDescent="0.25">
      <c r="A103" s="92"/>
      <c r="B103" s="94">
        <v>68</v>
      </c>
      <c r="C103" s="288"/>
      <c r="D103" s="158"/>
      <c r="E103" s="289"/>
      <c r="F103" s="185"/>
      <c r="G103" s="186"/>
      <c r="H103" s="187" t="str">
        <f t="shared" si="33"/>
        <v/>
      </c>
      <c r="I103" s="188"/>
      <c r="J103" s="262"/>
      <c r="K103" s="197">
        <f t="shared" si="28"/>
        <v>0</v>
      </c>
      <c r="L103" s="298" t="str">
        <f t="shared" si="34"/>
        <v/>
      </c>
      <c r="M103" s="189"/>
      <c r="N103" s="299" t="str">
        <f t="shared" si="29"/>
        <v/>
      </c>
      <c r="O103" s="305" t="str">
        <f t="shared" si="30"/>
        <v/>
      </c>
      <c r="P103" s="301" t="str">
        <f t="shared" si="31"/>
        <v/>
      </c>
      <c r="Q103" s="302">
        <f t="shared" si="35"/>
        <v>0</v>
      </c>
      <c r="R103" s="303" t="str">
        <f t="shared" si="36"/>
        <v/>
      </c>
      <c r="S103" s="302">
        <f t="shared" si="37"/>
        <v>0</v>
      </c>
      <c r="T103" s="304" t="str">
        <f t="shared" si="38"/>
        <v/>
      </c>
      <c r="U103" s="304" t="str">
        <f t="shared" si="39"/>
        <v/>
      </c>
      <c r="V103" s="304">
        <f t="shared" si="40"/>
        <v>0</v>
      </c>
      <c r="W103" s="35">
        <f t="shared" ref="W103" si="43">IF(V103&lt;&gt;"",VALUE(V103),0)</f>
        <v>0</v>
      </c>
      <c r="X103" s="8"/>
      <c r="Y103" s="100"/>
      <c r="Z103" s="5"/>
      <c r="AA103" s="5"/>
      <c r="AB103" s="5"/>
      <c r="AC103" s="71"/>
      <c r="AD103" s="74"/>
    </row>
    <row r="104" spans="1:30" ht="15" hidden="1" customHeight="1" x14ac:dyDescent="0.25">
      <c r="A104" s="92"/>
      <c r="B104" s="94">
        <v>69</v>
      </c>
      <c r="C104" s="288"/>
      <c r="D104" s="158"/>
      <c r="E104" s="289"/>
      <c r="F104" s="185"/>
      <c r="G104" s="186"/>
      <c r="H104" s="187" t="str">
        <f t="shared" si="33"/>
        <v/>
      </c>
      <c r="I104" s="188"/>
      <c r="J104" s="262"/>
      <c r="K104" s="197">
        <f t="shared" si="28"/>
        <v>0</v>
      </c>
      <c r="L104" s="298" t="str">
        <f t="shared" si="34"/>
        <v/>
      </c>
      <c r="M104" s="189"/>
      <c r="N104" s="299" t="str">
        <f t="shared" si="29"/>
        <v/>
      </c>
      <c r="O104" s="305" t="str">
        <f t="shared" si="30"/>
        <v/>
      </c>
      <c r="P104" s="301" t="str">
        <f t="shared" si="31"/>
        <v/>
      </c>
      <c r="Q104" s="302">
        <f t="shared" si="35"/>
        <v>0</v>
      </c>
      <c r="R104" s="303" t="str">
        <f t="shared" si="36"/>
        <v/>
      </c>
      <c r="S104" s="302">
        <f t="shared" si="37"/>
        <v>0</v>
      </c>
      <c r="T104" s="304" t="str">
        <f t="shared" si="38"/>
        <v/>
      </c>
      <c r="U104" s="304" t="str">
        <f t="shared" si="39"/>
        <v/>
      </c>
      <c r="V104" s="304">
        <f t="shared" si="40"/>
        <v>0</v>
      </c>
      <c r="W104" s="35">
        <f t="shared" ref="W104" si="44">IF(V104&lt;&gt;"",VALUE(V104),0)</f>
        <v>0</v>
      </c>
      <c r="X104" s="8"/>
      <c r="Y104" s="100"/>
      <c r="Z104" s="5"/>
      <c r="AA104" s="5"/>
      <c r="AB104" s="5"/>
      <c r="AC104" s="71"/>
      <c r="AD104" s="74"/>
    </row>
    <row r="105" spans="1:30" ht="15" hidden="1" customHeight="1" x14ac:dyDescent="0.25">
      <c r="A105" s="92"/>
      <c r="B105" s="94">
        <v>70</v>
      </c>
      <c r="C105" s="288"/>
      <c r="D105" s="158"/>
      <c r="E105" s="289"/>
      <c r="F105" s="185"/>
      <c r="G105" s="186"/>
      <c r="H105" s="187" t="str">
        <f t="shared" si="33"/>
        <v/>
      </c>
      <c r="I105" s="188"/>
      <c r="J105" s="262"/>
      <c r="K105" s="197">
        <f t="shared" si="28"/>
        <v>0</v>
      </c>
      <c r="L105" s="298" t="str">
        <f t="shared" si="34"/>
        <v/>
      </c>
      <c r="M105" s="189"/>
      <c r="N105" s="299" t="str">
        <f t="shared" si="29"/>
        <v/>
      </c>
      <c r="O105" s="305" t="str">
        <f t="shared" si="30"/>
        <v/>
      </c>
      <c r="P105" s="301" t="str">
        <f t="shared" si="31"/>
        <v/>
      </c>
      <c r="Q105" s="302">
        <f t="shared" si="35"/>
        <v>0</v>
      </c>
      <c r="R105" s="303" t="str">
        <f t="shared" si="36"/>
        <v/>
      </c>
      <c r="S105" s="302">
        <f t="shared" si="37"/>
        <v>0</v>
      </c>
      <c r="T105" s="304" t="str">
        <f t="shared" si="38"/>
        <v/>
      </c>
      <c r="U105" s="304" t="str">
        <f t="shared" si="39"/>
        <v/>
      </c>
      <c r="V105" s="304">
        <f t="shared" si="40"/>
        <v>0</v>
      </c>
      <c r="W105" s="35">
        <f t="shared" ref="W105" si="45">IF(V105&lt;&gt;"",VALUE(V105),0)</f>
        <v>0</v>
      </c>
      <c r="X105" s="8"/>
      <c r="Y105" s="69"/>
      <c r="Z105" s="29"/>
      <c r="AA105" s="29"/>
      <c r="AB105" s="29"/>
      <c r="AC105" s="71"/>
      <c r="AD105" s="74"/>
    </row>
    <row r="106" spans="1:30" ht="15" hidden="1" customHeight="1" x14ac:dyDescent="0.25">
      <c r="A106" s="92"/>
      <c r="B106" s="94">
        <v>71</v>
      </c>
      <c r="C106" s="288"/>
      <c r="D106" s="158"/>
      <c r="E106" s="289"/>
      <c r="F106" s="185"/>
      <c r="G106" s="186"/>
      <c r="H106" s="187" t="str">
        <f t="shared" si="33"/>
        <v/>
      </c>
      <c r="I106" s="188"/>
      <c r="J106" s="262"/>
      <c r="K106" s="197">
        <f t="shared" si="28"/>
        <v>0</v>
      </c>
      <c r="L106" s="298" t="str">
        <f t="shared" si="34"/>
        <v/>
      </c>
      <c r="M106" s="189"/>
      <c r="N106" s="299" t="str">
        <f t="shared" si="29"/>
        <v/>
      </c>
      <c r="O106" s="305" t="str">
        <f t="shared" si="30"/>
        <v/>
      </c>
      <c r="P106" s="301" t="str">
        <f t="shared" si="31"/>
        <v/>
      </c>
      <c r="Q106" s="302">
        <f t="shared" si="35"/>
        <v>0</v>
      </c>
      <c r="R106" s="303" t="str">
        <f t="shared" si="36"/>
        <v/>
      </c>
      <c r="S106" s="302">
        <f t="shared" si="37"/>
        <v>0</v>
      </c>
      <c r="T106" s="304" t="str">
        <f t="shared" si="38"/>
        <v/>
      </c>
      <c r="U106" s="304" t="str">
        <f t="shared" si="39"/>
        <v/>
      </c>
      <c r="V106" s="304">
        <f t="shared" si="40"/>
        <v>0</v>
      </c>
      <c r="W106" s="35">
        <f t="shared" ref="W106" si="46">IF(V106&lt;&gt;"",VALUE(V106),0)</f>
        <v>0</v>
      </c>
      <c r="X106" s="8"/>
      <c r="Y106" s="69"/>
      <c r="Z106" s="29"/>
      <c r="AA106" s="29"/>
      <c r="AB106" s="29"/>
      <c r="AC106" s="71"/>
      <c r="AD106" s="74"/>
    </row>
    <row r="107" spans="1:30" ht="15" hidden="1" customHeight="1" x14ac:dyDescent="0.25">
      <c r="A107" s="92"/>
      <c r="B107" s="94">
        <v>72</v>
      </c>
      <c r="C107" s="288"/>
      <c r="D107" s="158"/>
      <c r="E107" s="289"/>
      <c r="F107" s="185"/>
      <c r="G107" s="186"/>
      <c r="H107" s="187" t="str">
        <f t="shared" si="33"/>
        <v/>
      </c>
      <c r="I107" s="188"/>
      <c r="J107" s="262"/>
      <c r="K107" s="197">
        <f t="shared" si="28"/>
        <v>0</v>
      </c>
      <c r="L107" s="298" t="str">
        <f t="shared" si="34"/>
        <v/>
      </c>
      <c r="M107" s="189"/>
      <c r="N107" s="299" t="str">
        <f t="shared" si="29"/>
        <v/>
      </c>
      <c r="O107" s="305" t="str">
        <f t="shared" si="30"/>
        <v/>
      </c>
      <c r="P107" s="301" t="str">
        <f t="shared" si="31"/>
        <v/>
      </c>
      <c r="Q107" s="302">
        <f t="shared" si="35"/>
        <v>0</v>
      </c>
      <c r="R107" s="303" t="str">
        <f t="shared" si="36"/>
        <v/>
      </c>
      <c r="S107" s="302">
        <f t="shared" si="37"/>
        <v>0</v>
      </c>
      <c r="T107" s="304" t="str">
        <f t="shared" si="38"/>
        <v/>
      </c>
      <c r="U107" s="304" t="str">
        <f t="shared" si="39"/>
        <v/>
      </c>
      <c r="V107" s="304">
        <f t="shared" si="40"/>
        <v>0</v>
      </c>
      <c r="W107" s="35">
        <f t="shared" ref="W107" si="47">IF(V107&lt;&gt;"",VALUE(V107),0)</f>
        <v>0</v>
      </c>
      <c r="X107" s="8"/>
      <c r="Y107" s="69"/>
      <c r="Z107" s="29"/>
      <c r="AA107" s="29"/>
      <c r="AB107" s="29"/>
      <c r="AC107" s="71"/>
      <c r="AD107" s="74"/>
    </row>
    <row r="108" spans="1:30" ht="15" hidden="1" customHeight="1" x14ac:dyDescent="0.25">
      <c r="A108" s="92"/>
      <c r="B108" s="94">
        <v>73</v>
      </c>
      <c r="C108" s="288"/>
      <c r="D108" s="158"/>
      <c r="E108" s="289"/>
      <c r="F108" s="185"/>
      <c r="G108" s="186"/>
      <c r="H108" s="187" t="str">
        <f t="shared" si="33"/>
        <v/>
      </c>
      <c r="I108" s="188"/>
      <c r="J108" s="262"/>
      <c r="K108" s="197">
        <f t="shared" si="28"/>
        <v>0</v>
      </c>
      <c r="L108" s="298" t="str">
        <f t="shared" si="34"/>
        <v/>
      </c>
      <c r="M108" s="189"/>
      <c r="N108" s="299" t="str">
        <f t="shared" si="29"/>
        <v/>
      </c>
      <c r="O108" s="305" t="str">
        <f t="shared" si="30"/>
        <v/>
      </c>
      <c r="P108" s="301" t="str">
        <f t="shared" si="31"/>
        <v/>
      </c>
      <c r="Q108" s="302">
        <f t="shared" si="35"/>
        <v>0</v>
      </c>
      <c r="R108" s="303" t="str">
        <f t="shared" si="36"/>
        <v/>
      </c>
      <c r="S108" s="302">
        <f t="shared" si="37"/>
        <v>0</v>
      </c>
      <c r="T108" s="304" t="str">
        <f t="shared" si="38"/>
        <v/>
      </c>
      <c r="U108" s="304" t="str">
        <f t="shared" si="39"/>
        <v/>
      </c>
      <c r="V108" s="304">
        <f t="shared" si="40"/>
        <v>0</v>
      </c>
      <c r="W108" s="35">
        <f t="shared" ref="W108" si="48">IF(V108&lt;&gt;"",VALUE(V108),0)</f>
        <v>0</v>
      </c>
      <c r="X108" s="8"/>
      <c r="Y108" s="69"/>
      <c r="Z108" s="29"/>
      <c r="AA108" s="29"/>
      <c r="AB108" s="29"/>
      <c r="AC108" s="71"/>
      <c r="AD108" s="74"/>
    </row>
    <row r="109" spans="1:30" ht="15" hidden="1" customHeight="1" x14ac:dyDescent="0.25">
      <c r="A109" s="92"/>
      <c r="B109" s="94">
        <v>74</v>
      </c>
      <c r="C109" s="288"/>
      <c r="D109" s="158"/>
      <c r="E109" s="289"/>
      <c r="F109" s="185"/>
      <c r="G109" s="186"/>
      <c r="H109" s="187" t="str">
        <f t="shared" si="33"/>
        <v/>
      </c>
      <c r="I109" s="188"/>
      <c r="J109" s="262"/>
      <c r="K109" s="197">
        <f t="shared" si="28"/>
        <v>0</v>
      </c>
      <c r="L109" s="298" t="str">
        <f t="shared" si="34"/>
        <v/>
      </c>
      <c r="M109" s="189"/>
      <c r="N109" s="299" t="str">
        <f t="shared" si="29"/>
        <v/>
      </c>
      <c r="O109" s="305" t="str">
        <f t="shared" si="30"/>
        <v/>
      </c>
      <c r="P109" s="301" t="str">
        <f t="shared" si="31"/>
        <v/>
      </c>
      <c r="Q109" s="302">
        <f t="shared" si="35"/>
        <v>0</v>
      </c>
      <c r="R109" s="303" t="str">
        <f t="shared" si="36"/>
        <v/>
      </c>
      <c r="S109" s="302">
        <f t="shared" si="37"/>
        <v>0</v>
      </c>
      <c r="T109" s="304" t="str">
        <f t="shared" si="38"/>
        <v/>
      </c>
      <c r="U109" s="304" t="str">
        <f t="shared" si="39"/>
        <v/>
      </c>
      <c r="V109" s="304">
        <f t="shared" si="40"/>
        <v>0</v>
      </c>
      <c r="W109" s="35">
        <f t="shared" ref="W109" si="49">IF(V109&lt;&gt;"",VALUE(V109),0)</f>
        <v>0</v>
      </c>
      <c r="X109" s="8"/>
      <c r="Y109" s="69"/>
      <c r="AC109" s="71"/>
      <c r="AD109" s="74"/>
    </row>
    <row r="110" spans="1:30" ht="15" hidden="1" customHeight="1" x14ac:dyDescent="0.25">
      <c r="A110" s="92"/>
      <c r="B110" s="94">
        <v>75</v>
      </c>
      <c r="C110" s="288"/>
      <c r="D110" s="158"/>
      <c r="E110" s="289"/>
      <c r="F110" s="185"/>
      <c r="G110" s="186"/>
      <c r="H110" s="187" t="str">
        <f t="shared" si="33"/>
        <v/>
      </c>
      <c r="I110" s="188"/>
      <c r="J110" s="262"/>
      <c r="K110" s="197">
        <f t="shared" si="28"/>
        <v>0</v>
      </c>
      <c r="L110" s="298" t="str">
        <f t="shared" si="34"/>
        <v/>
      </c>
      <c r="M110" s="189"/>
      <c r="N110" s="299" t="str">
        <f t="shared" si="29"/>
        <v/>
      </c>
      <c r="O110" s="305" t="str">
        <f t="shared" si="30"/>
        <v/>
      </c>
      <c r="P110" s="301" t="str">
        <f t="shared" si="31"/>
        <v/>
      </c>
      <c r="Q110" s="302">
        <f t="shared" si="35"/>
        <v>0</v>
      </c>
      <c r="R110" s="303" t="str">
        <f t="shared" si="36"/>
        <v/>
      </c>
      <c r="S110" s="302">
        <f t="shared" si="37"/>
        <v>0</v>
      </c>
      <c r="T110" s="304" t="str">
        <f t="shared" si="38"/>
        <v/>
      </c>
      <c r="U110" s="304" t="str">
        <f t="shared" si="39"/>
        <v/>
      </c>
      <c r="V110" s="304">
        <f t="shared" si="40"/>
        <v>0</v>
      </c>
      <c r="W110" s="35">
        <f t="shared" ref="W110" si="50">IF(V110&lt;&gt;"",VALUE(V110),0)</f>
        <v>0</v>
      </c>
      <c r="X110" s="8"/>
      <c r="Y110" s="69"/>
      <c r="AC110" s="71"/>
      <c r="AD110" s="74"/>
    </row>
    <row r="111" spans="1:30" ht="15" hidden="1" customHeight="1" x14ac:dyDescent="0.25">
      <c r="A111" s="92"/>
      <c r="B111" s="94">
        <v>76</v>
      </c>
      <c r="C111" s="288"/>
      <c r="D111" s="158"/>
      <c r="E111" s="289"/>
      <c r="F111" s="185"/>
      <c r="G111" s="186"/>
      <c r="H111" s="187" t="str">
        <f t="shared" si="33"/>
        <v/>
      </c>
      <c r="I111" s="188"/>
      <c r="J111" s="262"/>
      <c r="K111" s="197">
        <f t="shared" si="28"/>
        <v>0</v>
      </c>
      <c r="L111" s="298" t="str">
        <f t="shared" si="34"/>
        <v/>
      </c>
      <c r="M111" s="189"/>
      <c r="N111" s="299" t="str">
        <f t="shared" si="29"/>
        <v/>
      </c>
      <c r="O111" s="305" t="str">
        <f t="shared" si="30"/>
        <v/>
      </c>
      <c r="P111" s="301" t="str">
        <f t="shared" si="31"/>
        <v/>
      </c>
      <c r="Q111" s="302">
        <f t="shared" si="35"/>
        <v>0</v>
      </c>
      <c r="R111" s="303" t="str">
        <f t="shared" si="36"/>
        <v/>
      </c>
      <c r="S111" s="302">
        <f t="shared" si="37"/>
        <v>0</v>
      </c>
      <c r="T111" s="304" t="str">
        <f t="shared" si="38"/>
        <v/>
      </c>
      <c r="U111" s="304" t="str">
        <f t="shared" si="39"/>
        <v/>
      </c>
      <c r="V111" s="304">
        <f t="shared" si="40"/>
        <v>0</v>
      </c>
      <c r="W111" s="35">
        <f t="shared" ref="W111" si="51">IF(V111&lt;&gt;"",VALUE(V111),0)</f>
        <v>0</v>
      </c>
      <c r="X111" s="8"/>
      <c r="Y111" s="69"/>
      <c r="AC111" s="71"/>
      <c r="AD111" s="74"/>
    </row>
    <row r="112" spans="1:30" ht="15" hidden="1" customHeight="1" x14ac:dyDescent="0.25">
      <c r="A112" s="92"/>
      <c r="B112" s="94">
        <v>77</v>
      </c>
      <c r="C112" s="288"/>
      <c r="D112" s="158"/>
      <c r="E112" s="289"/>
      <c r="F112" s="185"/>
      <c r="G112" s="186"/>
      <c r="H112" s="187" t="str">
        <f t="shared" si="33"/>
        <v/>
      </c>
      <c r="I112" s="188"/>
      <c r="J112" s="262"/>
      <c r="K112" s="197">
        <f t="shared" si="28"/>
        <v>0</v>
      </c>
      <c r="L112" s="298" t="str">
        <f t="shared" si="34"/>
        <v/>
      </c>
      <c r="M112" s="189"/>
      <c r="N112" s="299" t="str">
        <f t="shared" si="29"/>
        <v/>
      </c>
      <c r="O112" s="305" t="str">
        <f t="shared" si="30"/>
        <v/>
      </c>
      <c r="P112" s="306" t="str">
        <f t="shared" si="31"/>
        <v/>
      </c>
      <c r="Q112" s="302">
        <f t="shared" si="35"/>
        <v>0</v>
      </c>
      <c r="R112" s="303" t="str">
        <f t="shared" si="36"/>
        <v/>
      </c>
      <c r="S112" s="302">
        <f t="shared" si="37"/>
        <v>0</v>
      </c>
      <c r="T112" s="304" t="str">
        <f t="shared" si="38"/>
        <v/>
      </c>
      <c r="U112" s="304" t="str">
        <f t="shared" si="39"/>
        <v/>
      </c>
      <c r="V112" s="307">
        <f t="shared" si="40"/>
        <v>0</v>
      </c>
      <c r="W112" s="35">
        <f t="shared" ref="W112" si="52">IF(V112&lt;&gt;"",VALUE(V112),0)</f>
        <v>0</v>
      </c>
      <c r="X112" s="8"/>
      <c r="Y112" s="69"/>
      <c r="AC112" s="71"/>
      <c r="AD112" s="74"/>
    </row>
    <row r="113" spans="1:30" ht="15" hidden="1" customHeight="1" x14ac:dyDescent="0.25">
      <c r="A113" s="92"/>
      <c r="B113" s="94">
        <v>78</v>
      </c>
      <c r="C113" s="288"/>
      <c r="D113" s="158"/>
      <c r="E113" s="289"/>
      <c r="F113" s="185"/>
      <c r="G113" s="186"/>
      <c r="H113" s="187" t="str">
        <f t="shared" si="33"/>
        <v/>
      </c>
      <c r="I113" s="188"/>
      <c r="J113" s="262"/>
      <c r="K113" s="197">
        <f t="shared" si="28"/>
        <v>0</v>
      </c>
      <c r="L113" s="298" t="str">
        <f t="shared" si="34"/>
        <v/>
      </c>
      <c r="M113" s="189"/>
      <c r="N113" s="299" t="str">
        <f t="shared" si="29"/>
        <v/>
      </c>
      <c r="O113" s="305" t="str">
        <f t="shared" si="30"/>
        <v/>
      </c>
      <c r="P113" s="306" t="str">
        <f t="shared" si="31"/>
        <v/>
      </c>
      <c r="Q113" s="302">
        <f t="shared" si="35"/>
        <v>0</v>
      </c>
      <c r="R113" s="303" t="str">
        <f t="shared" si="36"/>
        <v/>
      </c>
      <c r="S113" s="302">
        <f t="shared" si="37"/>
        <v>0</v>
      </c>
      <c r="T113" s="304" t="str">
        <f t="shared" si="38"/>
        <v/>
      </c>
      <c r="U113" s="304" t="str">
        <f t="shared" si="39"/>
        <v/>
      </c>
      <c r="V113" s="307">
        <f t="shared" si="40"/>
        <v>0</v>
      </c>
      <c r="W113" s="35"/>
      <c r="X113" s="8"/>
      <c r="Y113" s="69"/>
      <c r="AC113" s="71"/>
      <c r="AD113" s="74"/>
    </row>
    <row r="114" spans="1:30" ht="15" hidden="1" customHeight="1" x14ac:dyDescent="0.25">
      <c r="A114" s="92"/>
      <c r="B114" s="94">
        <v>79</v>
      </c>
      <c r="C114" s="288"/>
      <c r="D114" s="158"/>
      <c r="E114" s="289"/>
      <c r="F114" s="185"/>
      <c r="G114" s="186"/>
      <c r="H114" s="187" t="str">
        <f t="shared" si="33"/>
        <v/>
      </c>
      <c r="I114" s="188"/>
      <c r="J114" s="262"/>
      <c r="K114" s="197">
        <f t="shared" si="28"/>
        <v>0</v>
      </c>
      <c r="L114" s="298" t="str">
        <f t="shared" si="34"/>
        <v/>
      </c>
      <c r="M114" s="189"/>
      <c r="N114" s="299" t="str">
        <f t="shared" si="29"/>
        <v/>
      </c>
      <c r="O114" s="305" t="str">
        <f t="shared" si="30"/>
        <v/>
      </c>
      <c r="P114" s="306" t="str">
        <f t="shared" si="31"/>
        <v/>
      </c>
      <c r="Q114" s="302">
        <f t="shared" si="35"/>
        <v>0</v>
      </c>
      <c r="R114" s="303" t="str">
        <f t="shared" si="36"/>
        <v/>
      </c>
      <c r="S114" s="302">
        <f t="shared" si="37"/>
        <v>0</v>
      </c>
      <c r="T114" s="304" t="str">
        <f t="shared" si="38"/>
        <v/>
      </c>
      <c r="U114" s="304" t="str">
        <f t="shared" si="39"/>
        <v/>
      </c>
      <c r="V114" s="307">
        <f t="shared" si="40"/>
        <v>0</v>
      </c>
      <c r="W114" s="35"/>
      <c r="X114" s="8"/>
      <c r="Y114" s="69"/>
      <c r="AC114" s="71"/>
      <c r="AD114" s="74"/>
    </row>
    <row r="115" spans="1:30" ht="15" hidden="1" customHeight="1" x14ac:dyDescent="0.25">
      <c r="A115" s="92"/>
      <c r="B115" s="94">
        <v>80</v>
      </c>
      <c r="C115" s="288"/>
      <c r="D115" s="158"/>
      <c r="E115" s="289"/>
      <c r="F115" s="185"/>
      <c r="G115" s="186"/>
      <c r="H115" s="187" t="str">
        <f t="shared" si="33"/>
        <v/>
      </c>
      <c r="I115" s="188"/>
      <c r="J115" s="262"/>
      <c r="K115" s="197">
        <f t="shared" si="28"/>
        <v>0</v>
      </c>
      <c r="L115" s="298" t="str">
        <f t="shared" si="34"/>
        <v/>
      </c>
      <c r="M115" s="189"/>
      <c r="N115" s="299" t="str">
        <f t="shared" si="29"/>
        <v/>
      </c>
      <c r="O115" s="305" t="str">
        <f t="shared" si="30"/>
        <v/>
      </c>
      <c r="P115" s="306" t="str">
        <f t="shared" si="31"/>
        <v/>
      </c>
      <c r="Q115" s="302">
        <f t="shared" si="35"/>
        <v>0</v>
      </c>
      <c r="R115" s="303" t="str">
        <f t="shared" si="36"/>
        <v/>
      </c>
      <c r="S115" s="302">
        <f t="shared" si="37"/>
        <v>0</v>
      </c>
      <c r="T115" s="304" t="str">
        <f t="shared" si="38"/>
        <v/>
      </c>
      <c r="U115" s="304" t="str">
        <f t="shared" si="39"/>
        <v/>
      </c>
      <c r="V115" s="307">
        <f t="shared" si="40"/>
        <v>0</v>
      </c>
      <c r="W115" s="35"/>
      <c r="X115" s="8"/>
      <c r="Y115" s="69"/>
      <c r="AC115" s="71"/>
      <c r="AD115" s="74"/>
    </row>
    <row r="116" spans="1:30" ht="15" hidden="1" customHeight="1" x14ac:dyDescent="0.25">
      <c r="A116" s="92"/>
      <c r="B116" s="94">
        <v>81</v>
      </c>
      <c r="C116" s="288"/>
      <c r="D116" s="158"/>
      <c r="E116" s="289"/>
      <c r="F116" s="185"/>
      <c r="G116" s="186"/>
      <c r="H116" s="187" t="str">
        <f t="shared" si="33"/>
        <v/>
      </c>
      <c r="I116" s="188"/>
      <c r="J116" s="262"/>
      <c r="K116" s="197">
        <f t="shared" si="28"/>
        <v>0</v>
      </c>
      <c r="L116" s="298" t="str">
        <f t="shared" si="34"/>
        <v/>
      </c>
      <c r="M116" s="189"/>
      <c r="N116" s="299" t="str">
        <f t="shared" si="29"/>
        <v/>
      </c>
      <c r="O116" s="305" t="str">
        <f t="shared" si="30"/>
        <v/>
      </c>
      <c r="P116" s="306" t="str">
        <f t="shared" si="31"/>
        <v/>
      </c>
      <c r="Q116" s="302">
        <f t="shared" si="35"/>
        <v>0</v>
      </c>
      <c r="R116" s="303" t="str">
        <f t="shared" si="36"/>
        <v/>
      </c>
      <c r="S116" s="302">
        <f t="shared" si="37"/>
        <v>0</v>
      </c>
      <c r="T116" s="304" t="str">
        <f t="shared" si="38"/>
        <v/>
      </c>
      <c r="U116" s="304" t="str">
        <f t="shared" si="39"/>
        <v/>
      </c>
      <c r="V116" s="307">
        <f t="shared" si="40"/>
        <v>0</v>
      </c>
      <c r="W116" s="35"/>
      <c r="X116" s="8"/>
      <c r="Y116" s="69"/>
      <c r="AC116" s="71"/>
      <c r="AD116" s="74"/>
    </row>
    <row r="117" spans="1:30" ht="15" hidden="1" customHeight="1" x14ac:dyDescent="0.25">
      <c r="A117" s="92"/>
      <c r="B117" s="94">
        <v>82</v>
      </c>
      <c r="C117" s="288"/>
      <c r="D117" s="158"/>
      <c r="E117" s="289"/>
      <c r="F117" s="185"/>
      <c r="G117" s="186"/>
      <c r="H117" s="187" t="str">
        <f t="shared" si="33"/>
        <v/>
      </c>
      <c r="I117" s="188"/>
      <c r="J117" s="262"/>
      <c r="K117" s="197">
        <f t="shared" si="28"/>
        <v>0</v>
      </c>
      <c r="L117" s="298" t="str">
        <f t="shared" si="34"/>
        <v/>
      </c>
      <c r="M117" s="189"/>
      <c r="N117" s="299" t="str">
        <f t="shared" si="29"/>
        <v/>
      </c>
      <c r="O117" s="305" t="str">
        <f t="shared" si="30"/>
        <v/>
      </c>
      <c r="P117" s="306" t="str">
        <f t="shared" si="31"/>
        <v/>
      </c>
      <c r="Q117" s="302">
        <f t="shared" si="35"/>
        <v>0</v>
      </c>
      <c r="R117" s="303" t="str">
        <f t="shared" si="36"/>
        <v/>
      </c>
      <c r="S117" s="302">
        <f t="shared" si="37"/>
        <v>0</v>
      </c>
      <c r="T117" s="304" t="str">
        <f t="shared" si="38"/>
        <v/>
      </c>
      <c r="U117" s="304" t="str">
        <f t="shared" si="39"/>
        <v/>
      </c>
      <c r="V117" s="307">
        <f t="shared" si="40"/>
        <v>0</v>
      </c>
      <c r="W117" s="35"/>
      <c r="X117" s="8"/>
      <c r="Y117" s="69"/>
      <c r="AC117" s="71"/>
      <c r="AD117" s="74"/>
    </row>
    <row r="118" spans="1:30" ht="15" hidden="1" customHeight="1" x14ac:dyDescent="0.25">
      <c r="A118" s="92"/>
      <c r="B118" s="94">
        <v>83</v>
      </c>
      <c r="C118" s="288"/>
      <c r="D118" s="158"/>
      <c r="E118" s="289"/>
      <c r="F118" s="185"/>
      <c r="G118" s="186"/>
      <c r="H118" s="187" t="str">
        <f t="shared" si="33"/>
        <v/>
      </c>
      <c r="I118" s="188"/>
      <c r="J118" s="262"/>
      <c r="K118" s="197">
        <f t="shared" si="28"/>
        <v>0</v>
      </c>
      <c r="L118" s="298" t="str">
        <f t="shared" si="34"/>
        <v/>
      </c>
      <c r="M118" s="189"/>
      <c r="N118" s="299" t="str">
        <f t="shared" si="29"/>
        <v/>
      </c>
      <c r="O118" s="305" t="str">
        <f t="shared" si="30"/>
        <v/>
      </c>
      <c r="P118" s="306" t="str">
        <f t="shared" si="31"/>
        <v/>
      </c>
      <c r="Q118" s="302">
        <f t="shared" si="35"/>
        <v>0</v>
      </c>
      <c r="R118" s="303" t="str">
        <f t="shared" si="36"/>
        <v/>
      </c>
      <c r="S118" s="302">
        <f t="shared" si="37"/>
        <v>0</v>
      </c>
      <c r="T118" s="304" t="str">
        <f t="shared" si="38"/>
        <v/>
      </c>
      <c r="U118" s="304" t="str">
        <f t="shared" si="39"/>
        <v/>
      </c>
      <c r="V118" s="307">
        <f t="shared" si="40"/>
        <v>0</v>
      </c>
      <c r="W118" s="35"/>
      <c r="X118" s="8"/>
      <c r="Y118" s="69"/>
      <c r="AC118" s="71"/>
      <c r="AD118" s="74"/>
    </row>
    <row r="119" spans="1:30" ht="15" hidden="1" customHeight="1" x14ac:dyDescent="0.25">
      <c r="A119" s="92"/>
      <c r="B119" s="94">
        <v>84</v>
      </c>
      <c r="C119" s="288"/>
      <c r="D119" s="158"/>
      <c r="E119" s="289"/>
      <c r="F119" s="185"/>
      <c r="G119" s="186"/>
      <c r="H119" s="187" t="str">
        <f t="shared" si="33"/>
        <v/>
      </c>
      <c r="I119" s="188"/>
      <c r="J119" s="262"/>
      <c r="K119" s="197">
        <f t="shared" si="28"/>
        <v>0</v>
      </c>
      <c r="L119" s="298" t="str">
        <f t="shared" si="34"/>
        <v/>
      </c>
      <c r="M119" s="189"/>
      <c r="N119" s="299" t="str">
        <f t="shared" si="29"/>
        <v/>
      </c>
      <c r="O119" s="305" t="str">
        <f t="shared" si="30"/>
        <v/>
      </c>
      <c r="P119" s="306" t="str">
        <f t="shared" si="31"/>
        <v/>
      </c>
      <c r="Q119" s="302">
        <f t="shared" si="35"/>
        <v>0</v>
      </c>
      <c r="R119" s="303" t="str">
        <f t="shared" si="36"/>
        <v/>
      </c>
      <c r="S119" s="302">
        <f t="shared" si="37"/>
        <v>0</v>
      </c>
      <c r="T119" s="304" t="str">
        <f t="shared" si="38"/>
        <v/>
      </c>
      <c r="U119" s="304" t="str">
        <f t="shared" si="39"/>
        <v/>
      </c>
      <c r="V119" s="307">
        <f t="shared" si="40"/>
        <v>0</v>
      </c>
      <c r="W119" s="35"/>
      <c r="X119" s="8"/>
      <c r="Y119" s="69"/>
      <c r="AC119" s="71"/>
      <c r="AD119" s="74"/>
    </row>
    <row r="120" spans="1:30" ht="15" hidden="1" customHeight="1" x14ac:dyDescent="0.25">
      <c r="A120" s="92"/>
      <c r="B120" s="94">
        <v>85</v>
      </c>
      <c r="C120" s="288"/>
      <c r="D120" s="158"/>
      <c r="E120" s="289"/>
      <c r="F120" s="185"/>
      <c r="G120" s="186"/>
      <c r="H120" s="187" t="str">
        <f t="shared" si="33"/>
        <v/>
      </c>
      <c r="I120" s="188"/>
      <c r="J120" s="262"/>
      <c r="K120" s="197">
        <f t="shared" si="28"/>
        <v>0</v>
      </c>
      <c r="L120" s="298" t="str">
        <f t="shared" si="34"/>
        <v/>
      </c>
      <c r="M120" s="189"/>
      <c r="N120" s="299" t="str">
        <f t="shared" si="29"/>
        <v/>
      </c>
      <c r="O120" s="305" t="str">
        <f t="shared" si="30"/>
        <v/>
      </c>
      <c r="P120" s="306" t="str">
        <f t="shared" si="31"/>
        <v/>
      </c>
      <c r="Q120" s="302">
        <f t="shared" si="35"/>
        <v>0</v>
      </c>
      <c r="R120" s="303" t="str">
        <f t="shared" si="36"/>
        <v/>
      </c>
      <c r="S120" s="302">
        <f t="shared" si="37"/>
        <v>0</v>
      </c>
      <c r="T120" s="304" t="str">
        <f t="shared" si="38"/>
        <v/>
      </c>
      <c r="U120" s="304" t="str">
        <f t="shared" si="39"/>
        <v/>
      </c>
      <c r="V120" s="307">
        <f t="shared" si="40"/>
        <v>0</v>
      </c>
      <c r="W120" s="35"/>
      <c r="X120" s="8"/>
      <c r="Y120" s="69"/>
      <c r="AC120" s="71"/>
      <c r="AD120" s="74"/>
    </row>
    <row r="121" spans="1:30" ht="15" hidden="1" customHeight="1" x14ac:dyDescent="0.25">
      <c r="A121" s="92"/>
      <c r="B121" s="94">
        <v>86</v>
      </c>
      <c r="C121" s="288"/>
      <c r="D121" s="158"/>
      <c r="E121" s="289"/>
      <c r="F121" s="185"/>
      <c r="G121" s="186"/>
      <c r="H121" s="187" t="str">
        <f t="shared" si="33"/>
        <v/>
      </c>
      <c r="I121" s="188"/>
      <c r="J121" s="262"/>
      <c r="K121" s="197">
        <f t="shared" si="28"/>
        <v>0</v>
      </c>
      <c r="L121" s="298" t="str">
        <f t="shared" si="34"/>
        <v/>
      </c>
      <c r="M121" s="189"/>
      <c r="N121" s="299" t="str">
        <f t="shared" si="29"/>
        <v/>
      </c>
      <c r="O121" s="305" t="str">
        <f t="shared" si="30"/>
        <v/>
      </c>
      <c r="P121" s="306" t="str">
        <f t="shared" si="31"/>
        <v/>
      </c>
      <c r="Q121" s="302">
        <f t="shared" si="35"/>
        <v>0</v>
      </c>
      <c r="R121" s="303" t="str">
        <f t="shared" si="36"/>
        <v/>
      </c>
      <c r="S121" s="302">
        <f t="shared" si="37"/>
        <v>0</v>
      </c>
      <c r="T121" s="304" t="str">
        <f t="shared" si="38"/>
        <v/>
      </c>
      <c r="U121" s="304" t="str">
        <f t="shared" si="39"/>
        <v/>
      </c>
      <c r="V121" s="307">
        <f t="shared" si="40"/>
        <v>0</v>
      </c>
      <c r="W121" s="35"/>
      <c r="X121" s="8"/>
      <c r="Y121" s="69"/>
      <c r="AC121" s="71"/>
      <c r="AD121" s="74"/>
    </row>
    <row r="122" spans="1:30" ht="15" hidden="1" customHeight="1" x14ac:dyDescent="0.25">
      <c r="A122" s="92"/>
      <c r="B122" s="94">
        <v>87</v>
      </c>
      <c r="C122" s="288"/>
      <c r="D122" s="158"/>
      <c r="E122" s="289"/>
      <c r="F122" s="185"/>
      <c r="G122" s="186"/>
      <c r="H122" s="187" t="str">
        <f t="shared" si="33"/>
        <v/>
      </c>
      <c r="I122" s="188"/>
      <c r="J122" s="262"/>
      <c r="K122" s="197">
        <f t="shared" si="28"/>
        <v>0</v>
      </c>
      <c r="L122" s="298" t="str">
        <f t="shared" si="34"/>
        <v/>
      </c>
      <c r="M122" s="189"/>
      <c r="N122" s="299" t="str">
        <f t="shared" si="29"/>
        <v/>
      </c>
      <c r="O122" s="305" t="str">
        <f t="shared" si="30"/>
        <v/>
      </c>
      <c r="P122" s="306" t="str">
        <f t="shared" si="31"/>
        <v/>
      </c>
      <c r="Q122" s="302">
        <f t="shared" si="35"/>
        <v>0</v>
      </c>
      <c r="R122" s="303" t="str">
        <f t="shared" si="36"/>
        <v/>
      </c>
      <c r="S122" s="302">
        <f t="shared" si="37"/>
        <v>0</v>
      </c>
      <c r="T122" s="304" t="str">
        <f t="shared" si="38"/>
        <v/>
      </c>
      <c r="U122" s="304" t="str">
        <f t="shared" si="39"/>
        <v/>
      </c>
      <c r="V122" s="307">
        <f t="shared" si="40"/>
        <v>0</v>
      </c>
      <c r="W122" s="35"/>
      <c r="X122" s="8"/>
      <c r="Y122" s="69"/>
      <c r="AC122" s="71"/>
      <c r="AD122" s="74"/>
    </row>
    <row r="123" spans="1:30" ht="15" hidden="1" customHeight="1" x14ac:dyDescent="0.25">
      <c r="A123" s="92"/>
      <c r="B123" s="94">
        <v>88</v>
      </c>
      <c r="C123" s="288"/>
      <c r="D123" s="158"/>
      <c r="E123" s="289"/>
      <c r="F123" s="185"/>
      <c r="G123" s="186"/>
      <c r="H123" s="187" t="str">
        <f t="shared" si="33"/>
        <v/>
      </c>
      <c r="I123" s="188"/>
      <c r="J123" s="262"/>
      <c r="K123" s="197">
        <f t="shared" si="28"/>
        <v>0</v>
      </c>
      <c r="L123" s="298" t="str">
        <f t="shared" si="34"/>
        <v/>
      </c>
      <c r="M123" s="189"/>
      <c r="N123" s="299" t="str">
        <f t="shared" si="29"/>
        <v/>
      </c>
      <c r="O123" s="305" t="str">
        <f t="shared" si="30"/>
        <v/>
      </c>
      <c r="P123" s="306" t="str">
        <f t="shared" si="31"/>
        <v/>
      </c>
      <c r="Q123" s="302">
        <f t="shared" si="35"/>
        <v>0</v>
      </c>
      <c r="R123" s="303" t="str">
        <f t="shared" si="36"/>
        <v/>
      </c>
      <c r="S123" s="302">
        <f t="shared" si="37"/>
        <v>0</v>
      </c>
      <c r="T123" s="304" t="str">
        <f t="shared" si="38"/>
        <v/>
      </c>
      <c r="U123" s="304" t="str">
        <f t="shared" si="39"/>
        <v/>
      </c>
      <c r="V123" s="307">
        <f t="shared" si="40"/>
        <v>0</v>
      </c>
      <c r="W123" s="35"/>
      <c r="X123" s="8"/>
      <c r="Y123" s="69"/>
      <c r="AC123" s="71"/>
      <c r="AD123" s="74"/>
    </row>
    <row r="124" spans="1:30" ht="15" hidden="1" customHeight="1" x14ac:dyDescent="0.25">
      <c r="A124" s="92"/>
      <c r="B124" s="94">
        <v>89</v>
      </c>
      <c r="C124" s="288"/>
      <c r="D124" s="158"/>
      <c r="E124" s="289"/>
      <c r="F124" s="185"/>
      <c r="G124" s="186"/>
      <c r="H124" s="187" t="str">
        <f t="shared" si="33"/>
        <v/>
      </c>
      <c r="I124" s="188"/>
      <c r="J124" s="262"/>
      <c r="K124" s="197">
        <f t="shared" si="28"/>
        <v>0</v>
      </c>
      <c r="L124" s="298" t="str">
        <f t="shared" si="34"/>
        <v/>
      </c>
      <c r="M124" s="189"/>
      <c r="N124" s="299" t="str">
        <f t="shared" si="29"/>
        <v/>
      </c>
      <c r="O124" s="305" t="str">
        <f t="shared" si="30"/>
        <v/>
      </c>
      <c r="P124" s="306" t="str">
        <f t="shared" si="31"/>
        <v/>
      </c>
      <c r="Q124" s="302">
        <f t="shared" si="35"/>
        <v>0</v>
      </c>
      <c r="R124" s="303" t="str">
        <f t="shared" si="36"/>
        <v/>
      </c>
      <c r="S124" s="302">
        <f t="shared" si="37"/>
        <v>0</v>
      </c>
      <c r="T124" s="304" t="str">
        <f t="shared" si="38"/>
        <v/>
      </c>
      <c r="U124" s="304" t="str">
        <f t="shared" si="39"/>
        <v/>
      </c>
      <c r="V124" s="307">
        <f t="shared" si="40"/>
        <v>0</v>
      </c>
      <c r="W124" s="35"/>
      <c r="X124" s="8"/>
      <c r="Y124" s="69"/>
      <c r="AC124" s="71"/>
      <c r="AD124" s="74"/>
    </row>
    <row r="125" spans="1:30" ht="15" hidden="1" customHeight="1" x14ac:dyDescent="0.25">
      <c r="A125" s="92"/>
      <c r="B125" s="94">
        <v>90</v>
      </c>
      <c r="C125" s="288"/>
      <c r="D125" s="158"/>
      <c r="E125" s="289"/>
      <c r="F125" s="185"/>
      <c r="G125" s="186"/>
      <c r="H125" s="187" t="str">
        <f t="shared" si="33"/>
        <v/>
      </c>
      <c r="I125" s="188"/>
      <c r="J125" s="262"/>
      <c r="K125" s="197">
        <f t="shared" si="28"/>
        <v>0</v>
      </c>
      <c r="L125" s="298" t="str">
        <f t="shared" si="34"/>
        <v/>
      </c>
      <c r="M125" s="189"/>
      <c r="N125" s="299" t="str">
        <f t="shared" si="29"/>
        <v/>
      </c>
      <c r="O125" s="305" t="str">
        <f t="shared" si="30"/>
        <v/>
      </c>
      <c r="P125" s="306" t="str">
        <f t="shared" si="31"/>
        <v/>
      </c>
      <c r="Q125" s="302">
        <f t="shared" si="35"/>
        <v>0</v>
      </c>
      <c r="R125" s="303" t="str">
        <f t="shared" si="36"/>
        <v/>
      </c>
      <c r="S125" s="302">
        <f t="shared" si="37"/>
        <v>0</v>
      </c>
      <c r="T125" s="304" t="str">
        <f t="shared" si="38"/>
        <v/>
      </c>
      <c r="U125" s="304" t="str">
        <f t="shared" si="39"/>
        <v/>
      </c>
      <c r="V125" s="307">
        <f t="shared" si="40"/>
        <v>0</v>
      </c>
      <c r="W125" s="35"/>
      <c r="X125" s="8"/>
      <c r="Y125" s="69"/>
      <c r="AC125" s="71"/>
      <c r="AD125" s="74"/>
    </row>
    <row r="126" spans="1:30" ht="15" hidden="1" customHeight="1" x14ac:dyDescent="0.25">
      <c r="A126" s="92"/>
      <c r="B126" s="94">
        <v>91</v>
      </c>
      <c r="C126" s="288"/>
      <c r="D126" s="158"/>
      <c r="E126" s="289"/>
      <c r="F126" s="185"/>
      <c r="G126" s="186"/>
      <c r="H126" s="187" t="str">
        <f t="shared" si="33"/>
        <v/>
      </c>
      <c r="I126" s="188"/>
      <c r="J126" s="262"/>
      <c r="K126" s="197">
        <f t="shared" si="28"/>
        <v>0</v>
      </c>
      <c r="L126" s="298" t="str">
        <f t="shared" si="34"/>
        <v/>
      </c>
      <c r="M126" s="189"/>
      <c r="N126" s="299" t="str">
        <f t="shared" si="29"/>
        <v/>
      </c>
      <c r="O126" s="305" t="str">
        <f t="shared" si="30"/>
        <v/>
      </c>
      <c r="P126" s="306" t="str">
        <f t="shared" si="31"/>
        <v/>
      </c>
      <c r="Q126" s="302">
        <f t="shared" si="35"/>
        <v>0</v>
      </c>
      <c r="R126" s="303" t="str">
        <f t="shared" si="36"/>
        <v/>
      </c>
      <c r="S126" s="302">
        <f t="shared" si="37"/>
        <v>0</v>
      </c>
      <c r="T126" s="304" t="str">
        <f t="shared" si="38"/>
        <v/>
      </c>
      <c r="U126" s="304" t="str">
        <f t="shared" si="39"/>
        <v/>
      </c>
      <c r="V126" s="307">
        <f t="shared" si="40"/>
        <v>0</v>
      </c>
      <c r="W126" s="35"/>
      <c r="X126" s="8"/>
      <c r="Y126" s="69"/>
      <c r="AC126" s="71"/>
      <c r="AD126" s="74"/>
    </row>
    <row r="127" spans="1:30" ht="15" hidden="1" customHeight="1" x14ac:dyDescent="0.25">
      <c r="A127" s="92"/>
      <c r="B127" s="94">
        <v>92</v>
      </c>
      <c r="C127" s="288"/>
      <c r="D127" s="158"/>
      <c r="E127" s="289"/>
      <c r="F127" s="185"/>
      <c r="G127" s="186"/>
      <c r="H127" s="187" t="str">
        <f t="shared" si="33"/>
        <v/>
      </c>
      <c r="I127" s="188"/>
      <c r="J127" s="262"/>
      <c r="K127" s="197">
        <f t="shared" si="28"/>
        <v>0</v>
      </c>
      <c r="L127" s="298" t="str">
        <f t="shared" si="34"/>
        <v/>
      </c>
      <c r="M127" s="189"/>
      <c r="N127" s="299" t="str">
        <f t="shared" si="29"/>
        <v/>
      </c>
      <c r="O127" s="305" t="str">
        <f t="shared" si="30"/>
        <v/>
      </c>
      <c r="P127" s="306" t="str">
        <f t="shared" si="31"/>
        <v/>
      </c>
      <c r="Q127" s="302">
        <f t="shared" si="35"/>
        <v>0</v>
      </c>
      <c r="R127" s="303" t="str">
        <f t="shared" si="36"/>
        <v/>
      </c>
      <c r="S127" s="302">
        <f t="shared" si="37"/>
        <v>0</v>
      </c>
      <c r="T127" s="304" t="str">
        <f t="shared" si="38"/>
        <v/>
      </c>
      <c r="U127" s="304" t="str">
        <f t="shared" si="39"/>
        <v/>
      </c>
      <c r="V127" s="307">
        <f t="shared" si="40"/>
        <v>0</v>
      </c>
      <c r="W127" s="35"/>
      <c r="X127" s="8"/>
      <c r="Y127" s="69"/>
      <c r="AC127" s="71"/>
      <c r="AD127" s="74"/>
    </row>
    <row r="128" spans="1:30" ht="15" hidden="1" customHeight="1" x14ac:dyDescent="0.25">
      <c r="A128" s="92"/>
      <c r="B128" s="94">
        <v>93</v>
      </c>
      <c r="C128" s="288"/>
      <c r="D128" s="158"/>
      <c r="E128" s="289"/>
      <c r="F128" s="185"/>
      <c r="G128" s="186"/>
      <c r="H128" s="187" t="str">
        <f t="shared" si="33"/>
        <v/>
      </c>
      <c r="I128" s="188"/>
      <c r="J128" s="262"/>
      <c r="K128" s="197">
        <f t="shared" si="28"/>
        <v>0</v>
      </c>
      <c r="L128" s="298" t="str">
        <f t="shared" si="34"/>
        <v/>
      </c>
      <c r="M128" s="189"/>
      <c r="N128" s="299" t="str">
        <f t="shared" si="29"/>
        <v/>
      </c>
      <c r="O128" s="305" t="str">
        <f t="shared" si="30"/>
        <v/>
      </c>
      <c r="P128" s="306" t="str">
        <f t="shared" si="31"/>
        <v/>
      </c>
      <c r="Q128" s="302">
        <f t="shared" si="35"/>
        <v>0</v>
      </c>
      <c r="R128" s="303" t="str">
        <f t="shared" si="36"/>
        <v/>
      </c>
      <c r="S128" s="302">
        <f t="shared" si="37"/>
        <v>0</v>
      </c>
      <c r="T128" s="304" t="str">
        <f t="shared" si="38"/>
        <v/>
      </c>
      <c r="U128" s="304" t="str">
        <f t="shared" si="39"/>
        <v/>
      </c>
      <c r="V128" s="307">
        <f t="shared" si="40"/>
        <v>0</v>
      </c>
      <c r="W128" s="35"/>
      <c r="X128" s="8"/>
      <c r="Y128" s="69"/>
      <c r="AC128" s="71"/>
      <c r="AD128" s="74"/>
    </row>
    <row r="129" spans="1:30" ht="15" hidden="1" customHeight="1" x14ac:dyDescent="0.25">
      <c r="A129" s="92"/>
      <c r="B129" s="94">
        <v>94</v>
      </c>
      <c r="C129" s="288"/>
      <c r="D129" s="158"/>
      <c r="E129" s="289"/>
      <c r="F129" s="185"/>
      <c r="G129" s="186"/>
      <c r="H129" s="187" t="str">
        <f t="shared" si="33"/>
        <v/>
      </c>
      <c r="I129" s="188"/>
      <c r="J129" s="262"/>
      <c r="K129" s="197">
        <f t="shared" si="28"/>
        <v>0</v>
      </c>
      <c r="L129" s="298" t="str">
        <f t="shared" si="34"/>
        <v/>
      </c>
      <c r="M129" s="189"/>
      <c r="N129" s="299" t="str">
        <f t="shared" si="29"/>
        <v/>
      </c>
      <c r="O129" s="305" t="str">
        <f t="shared" si="30"/>
        <v/>
      </c>
      <c r="P129" s="306" t="str">
        <f t="shared" si="31"/>
        <v/>
      </c>
      <c r="Q129" s="302">
        <f t="shared" si="35"/>
        <v>0</v>
      </c>
      <c r="R129" s="303" t="str">
        <f t="shared" si="36"/>
        <v/>
      </c>
      <c r="S129" s="302">
        <f t="shared" si="37"/>
        <v>0</v>
      </c>
      <c r="T129" s="304" t="str">
        <f t="shared" si="38"/>
        <v/>
      </c>
      <c r="U129" s="304" t="str">
        <f t="shared" si="39"/>
        <v/>
      </c>
      <c r="V129" s="307">
        <f t="shared" si="40"/>
        <v>0</v>
      </c>
      <c r="W129" s="35"/>
      <c r="X129" s="8"/>
      <c r="Y129" s="69"/>
      <c r="AC129" s="71"/>
      <c r="AD129" s="74"/>
    </row>
    <row r="130" spans="1:30" ht="15" hidden="1" customHeight="1" x14ac:dyDescent="0.25">
      <c r="A130" s="92"/>
      <c r="B130" s="94">
        <v>95</v>
      </c>
      <c r="C130" s="288"/>
      <c r="D130" s="158"/>
      <c r="E130" s="289"/>
      <c r="F130" s="185"/>
      <c r="G130" s="186"/>
      <c r="H130" s="187" t="str">
        <f t="shared" si="33"/>
        <v/>
      </c>
      <c r="I130" s="188"/>
      <c r="J130" s="262"/>
      <c r="K130" s="197">
        <f t="shared" si="28"/>
        <v>0</v>
      </c>
      <c r="L130" s="298" t="str">
        <f t="shared" si="34"/>
        <v/>
      </c>
      <c r="M130" s="189"/>
      <c r="N130" s="299" t="str">
        <f t="shared" si="29"/>
        <v/>
      </c>
      <c r="O130" s="305" t="str">
        <f t="shared" si="30"/>
        <v/>
      </c>
      <c r="P130" s="306" t="str">
        <f t="shared" si="31"/>
        <v/>
      </c>
      <c r="Q130" s="302">
        <f t="shared" si="35"/>
        <v>0</v>
      </c>
      <c r="R130" s="303" t="str">
        <f t="shared" si="36"/>
        <v/>
      </c>
      <c r="S130" s="302">
        <f t="shared" si="37"/>
        <v>0</v>
      </c>
      <c r="T130" s="304" t="str">
        <f t="shared" si="38"/>
        <v/>
      </c>
      <c r="U130" s="304" t="str">
        <f t="shared" si="39"/>
        <v/>
      </c>
      <c r="V130" s="307">
        <f t="shared" si="40"/>
        <v>0</v>
      </c>
      <c r="W130" s="35"/>
      <c r="X130" s="8"/>
      <c r="Y130" s="69"/>
      <c r="AC130" s="71"/>
      <c r="AD130" s="74"/>
    </row>
    <row r="131" spans="1:30" ht="15" hidden="1" customHeight="1" x14ac:dyDescent="0.25">
      <c r="A131" s="92"/>
      <c r="B131" s="94">
        <v>96</v>
      </c>
      <c r="C131" s="288"/>
      <c r="D131" s="158"/>
      <c r="E131" s="289"/>
      <c r="F131" s="185"/>
      <c r="G131" s="186"/>
      <c r="H131" s="187" t="str">
        <f t="shared" si="33"/>
        <v/>
      </c>
      <c r="I131" s="188"/>
      <c r="J131" s="262"/>
      <c r="K131" s="197">
        <f t="shared" si="28"/>
        <v>0</v>
      </c>
      <c r="L131" s="298" t="str">
        <f t="shared" si="34"/>
        <v/>
      </c>
      <c r="M131" s="189"/>
      <c r="N131" s="299" t="str">
        <f t="shared" si="29"/>
        <v/>
      </c>
      <c r="O131" s="305" t="str">
        <f t="shared" si="30"/>
        <v/>
      </c>
      <c r="P131" s="306" t="str">
        <f t="shared" si="31"/>
        <v/>
      </c>
      <c r="Q131" s="302">
        <f t="shared" si="35"/>
        <v>0</v>
      </c>
      <c r="R131" s="303" t="str">
        <f t="shared" si="36"/>
        <v/>
      </c>
      <c r="S131" s="302">
        <f t="shared" si="37"/>
        <v>0</v>
      </c>
      <c r="T131" s="304" t="str">
        <f t="shared" si="38"/>
        <v/>
      </c>
      <c r="U131" s="304" t="str">
        <f t="shared" si="39"/>
        <v/>
      </c>
      <c r="V131" s="307">
        <f t="shared" si="40"/>
        <v>0</v>
      </c>
      <c r="W131" s="35"/>
      <c r="X131" s="8"/>
      <c r="Y131" s="69"/>
      <c r="AC131" s="71"/>
      <c r="AD131" s="74"/>
    </row>
    <row r="132" spans="1:30" ht="15" hidden="1" customHeight="1" x14ac:dyDescent="0.25">
      <c r="A132" s="92"/>
      <c r="B132" s="94">
        <v>97</v>
      </c>
      <c r="C132" s="288"/>
      <c r="D132" s="158"/>
      <c r="E132" s="289"/>
      <c r="F132" s="185"/>
      <c r="G132" s="186"/>
      <c r="H132" s="187" t="str">
        <f t="shared" si="33"/>
        <v/>
      </c>
      <c r="I132" s="188"/>
      <c r="J132" s="262"/>
      <c r="K132" s="197">
        <f t="shared" ref="K132:K135" si="53">IF(F132="",J132,INDEX($J$171:$P$182,MATCH(F132,$J$171:$J$182,0),8)*J132)</f>
        <v>0</v>
      </c>
      <c r="L132" s="298" t="str">
        <f t="shared" si="34"/>
        <v/>
      </c>
      <c r="M132" s="189"/>
      <c r="N132" s="299" t="str">
        <f t="shared" si="29"/>
        <v/>
      </c>
      <c r="O132" s="305" t="str">
        <f t="shared" si="30"/>
        <v/>
      </c>
      <c r="P132" s="306" t="str">
        <f t="shared" si="31"/>
        <v/>
      </c>
      <c r="Q132" s="302">
        <f t="shared" si="35"/>
        <v>0</v>
      </c>
      <c r="R132" s="303" t="str">
        <f t="shared" si="36"/>
        <v/>
      </c>
      <c r="S132" s="302">
        <f t="shared" si="37"/>
        <v>0</v>
      </c>
      <c r="T132" s="304" t="str">
        <f t="shared" si="38"/>
        <v/>
      </c>
      <c r="U132" s="304" t="str">
        <f t="shared" si="39"/>
        <v/>
      </c>
      <c r="V132" s="307">
        <f t="shared" si="40"/>
        <v>0</v>
      </c>
      <c r="W132" s="35"/>
      <c r="X132" s="8"/>
      <c r="Y132" s="69"/>
      <c r="AC132" s="71"/>
      <c r="AD132" s="74"/>
    </row>
    <row r="133" spans="1:30" ht="15" hidden="1" customHeight="1" x14ac:dyDescent="0.25">
      <c r="A133" s="92"/>
      <c r="B133" s="94">
        <v>98</v>
      </c>
      <c r="C133" s="288"/>
      <c r="D133" s="158"/>
      <c r="E133" s="289"/>
      <c r="F133" s="185"/>
      <c r="G133" s="186"/>
      <c r="H133" s="187" t="str">
        <f t="shared" si="33"/>
        <v/>
      </c>
      <c r="I133" s="188"/>
      <c r="J133" s="262"/>
      <c r="K133" s="197">
        <f t="shared" si="53"/>
        <v>0</v>
      </c>
      <c r="L133" s="298" t="str">
        <f t="shared" si="34"/>
        <v/>
      </c>
      <c r="M133" s="189"/>
      <c r="N133" s="299" t="str">
        <f t="shared" si="29"/>
        <v/>
      </c>
      <c r="O133" s="305" t="str">
        <f t="shared" si="30"/>
        <v/>
      </c>
      <c r="P133" s="306" t="str">
        <f t="shared" si="31"/>
        <v/>
      </c>
      <c r="Q133" s="302">
        <f t="shared" si="35"/>
        <v>0</v>
      </c>
      <c r="R133" s="303" t="str">
        <f t="shared" si="36"/>
        <v/>
      </c>
      <c r="S133" s="302">
        <f t="shared" si="37"/>
        <v>0</v>
      </c>
      <c r="T133" s="304" t="str">
        <f t="shared" si="38"/>
        <v/>
      </c>
      <c r="U133" s="304" t="str">
        <f t="shared" si="39"/>
        <v/>
      </c>
      <c r="V133" s="307">
        <f t="shared" si="40"/>
        <v>0</v>
      </c>
      <c r="W133" s="35"/>
      <c r="X133" s="8"/>
      <c r="Y133" s="69"/>
      <c r="AC133" s="71"/>
      <c r="AD133" s="74"/>
    </row>
    <row r="134" spans="1:30" ht="15" hidden="1" customHeight="1" x14ac:dyDescent="0.25">
      <c r="A134" s="92"/>
      <c r="B134" s="94">
        <v>99</v>
      </c>
      <c r="C134" s="288"/>
      <c r="D134" s="158"/>
      <c r="E134" s="289"/>
      <c r="F134" s="185"/>
      <c r="G134" s="186"/>
      <c r="H134" s="187" t="str">
        <f t="shared" si="33"/>
        <v/>
      </c>
      <c r="I134" s="188"/>
      <c r="J134" s="262"/>
      <c r="K134" s="197">
        <f t="shared" si="53"/>
        <v>0</v>
      </c>
      <c r="L134" s="298" t="str">
        <f t="shared" si="34"/>
        <v/>
      </c>
      <c r="M134" s="189"/>
      <c r="N134" s="299" t="str">
        <f t="shared" si="29"/>
        <v/>
      </c>
      <c r="O134" s="305" t="str">
        <f t="shared" si="30"/>
        <v/>
      </c>
      <c r="P134" s="306" t="str">
        <f t="shared" si="31"/>
        <v/>
      </c>
      <c r="Q134" s="302">
        <f t="shared" si="35"/>
        <v>0</v>
      </c>
      <c r="R134" s="303" t="str">
        <f t="shared" si="36"/>
        <v/>
      </c>
      <c r="S134" s="302">
        <f t="shared" si="37"/>
        <v>0</v>
      </c>
      <c r="T134" s="304" t="str">
        <f t="shared" si="38"/>
        <v/>
      </c>
      <c r="U134" s="304" t="str">
        <f t="shared" si="39"/>
        <v/>
      </c>
      <c r="V134" s="307">
        <f t="shared" si="40"/>
        <v>0</v>
      </c>
      <c r="W134" s="35"/>
      <c r="X134" s="8"/>
      <c r="Y134" s="69"/>
      <c r="AC134" s="71"/>
      <c r="AD134" s="74"/>
    </row>
    <row r="135" spans="1:30" ht="13.5" hidden="1" customHeight="1" x14ac:dyDescent="0.25">
      <c r="A135" s="92"/>
      <c r="B135" s="94">
        <v>100</v>
      </c>
      <c r="C135" s="288"/>
      <c r="D135" s="158"/>
      <c r="E135" s="289"/>
      <c r="F135" s="185"/>
      <c r="G135" s="186"/>
      <c r="H135" s="187" t="str">
        <f t="shared" si="33"/>
        <v/>
      </c>
      <c r="I135" s="188"/>
      <c r="J135" s="262"/>
      <c r="K135" s="197">
        <f t="shared" si="53"/>
        <v>0</v>
      </c>
      <c r="L135" s="298" t="str">
        <f t="shared" si="34"/>
        <v/>
      </c>
      <c r="M135" s="189"/>
      <c r="N135" s="299" t="str">
        <f t="shared" si="29"/>
        <v/>
      </c>
      <c r="O135" s="305" t="str">
        <f t="shared" si="30"/>
        <v/>
      </c>
      <c r="P135" s="301" t="str">
        <f t="shared" si="31"/>
        <v/>
      </c>
      <c r="Q135" s="302">
        <f t="shared" si="35"/>
        <v>0</v>
      </c>
      <c r="R135" s="303" t="str">
        <f t="shared" si="36"/>
        <v/>
      </c>
      <c r="S135" s="302">
        <f t="shared" si="37"/>
        <v>0</v>
      </c>
      <c r="T135" s="304" t="str">
        <f t="shared" si="38"/>
        <v/>
      </c>
      <c r="U135" s="304" t="str">
        <f t="shared" si="39"/>
        <v/>
      </c>
      <c r="V135" s="304">
        <f t="shared" si="40"/>
        <v>0</v>
      </c>
      <c r="W135" s="35">
        <f t="shared" ref="W135" si="54">IF(V135&lt;&gt;"",VALUE(V135),0)</f>
        <v>0</v>
      </c>
      <c r="X135" s="8"/>
      <c r="Y135" s="69"/>
      <c r="AC135" s="71"/>
      <c r="AD135" s="74"/>
    </row>
    <row r="136" spans="1:30" x14ac:dyDescent="0.25">
      <c r="A136" s="88"/>
      <c r="B136" s="60"/>
      <c r="C136" s="60"/>
      <c r="D136" s="60"/>
      <c r="E136" s="45"/>
      <c r="F136" s="45"/>
      <c r="G136" s="45"/>
      <c r="H136" s="45"/>
      <c r="I136" s="45"/>
      <c r="J136" s="41"/>
      <c r="K136" s="105"/>
      <c r="L136" s="105"/>
      <c r="M136" s="45"/>
      <c r="N136" s="79"/>
      <c r="O136" s="79"/>
      <c r="P136" s="80"/>
      <c r="Q136" s="81"/>
      <c r="R136" s="58"/>
      <c r="S136" s="58"/>
      <c r="T136" s="82"/>
      <c r="U136" s="58"/>
      <c r="V136" s="82"/>
      <c r="W136" s="26"/>
      <c r="X136" s="8"/>
      <c r="Y136" s="69"/>
    </row>
    <row r="137" spans="1:30" ht="4.5" customHeight="1" x14ac:dyDescent="0.25">
      <c r="A137" s="84"/>
      <c r="B137" s="191"/>
      <c r="C137" s="191"/>
      <c r="D137" s="191"/>
      <c r="E137" s="191"/>
      <c r="F137" s="191"/>
      <c r="G137" s="191"/>
      <c r="H137" s="191"/>
      <c r="I137" s="191"/>
      <c r="J137" s="63"/>
      <c r="K137" s="47"/>
      <c r="L137" s="47"/>
      <c r="M137" s="47"/>
      <c r="N137" s="47"/>
      <c r="O137" s="47"/>
      <c r="P137" s="47"/>
      <c r="Q137" s="64"/>
      <c r="R137" s="47"/>
      <c r="S137" s="47"/>
      <c r="T137" s="65"/>
      <c r="U137" s="65"/>
      <c r="V137" s="66"/>
      <c r="W137" s="26"/>
      <c r="X137" s="8"/>
      <c r="Y137" s="69"/>
    </row>
    <row r="138" spans="1:30" ht="15.75" x14ac:dyDescent="0.25">
      <c r="A138" s="88"/>
      <c r="B138" s="191"/>
      <c r="C138" s="191"/>
      <c r="D138" s="191"/>
      <c r="E138" s="191"/>
      <c r="F138" s="191"/>
      <c r="G138" s="191"/>
      <c r="H138" s="191"/>
      <c r="I138" s="191"/>
      <c r="J138" s="194" t="s">
        <v>58</v>
      </c>
      <c r="K138" s="259"/>
      <c r="L138" s="191"/>
      <c r="M138" s="195" t="s">
        <v>45</v>
      </c>
      <c r="N138" s="369" t="s">
        <v>11</v>
      </c>
      <c r="O138" s="369"/>
      <c r="P138" s="370"/>
      <c r="Q138" s="197"/>
      <c r="R138" s="303">
        <f>SUMPRODUCT(($H$36:$H$135=2)*($O$36:$O$135=1),$R$36:$R$135)</f>
        <v>0</v>
      </c>
      <c r="S138" s="303"/>
      <c r="T138" s="308">
        <f>SUMPRODUCT(($H$36:$H$135=2)*($O$36:$O$135=1),$T$36:$T$135)</f>
        <v>0</v>
      </c>
      <c r="U138" s="308">
        <f>SUMPRODUCT(($H$36:$H$135=2)*($O$36:$O$135=1),$U$36:$U$135)</f>
        <v>0</v>
      </c>
      <c r="V138" s="308">
        <f>+U138+T138</f>
        <v>0</v>
      </c>
      <c r="W138" s="26"/>
      <c r="X138" s="8"/>
      <c r="Y138" s="69"/>
    </row>
    <row r="139" spans="1:30" ht="15.75" x14ac:dyDescent="0.25">
      <c r="A139" s="88"/>
      <c r="B139" s="191"/>
      <c r="C139" s="191"/>
      <c r="D139" s="191"/>
      <c r="E139" s="191"/>
      <c r="F139" s="191"/>
      <c r="G139" s="191"/>
      <c r="H139" s="191"/>
      <c r="I139" s="191"/>
      <c r="J139" s="198"/>
      <c r="K139" s="191"/>
      <c r="L139" s="191"/>
      <c r="M139" s="191"/>
      <c r="N139" s="369" t="s">
        <v>12</v>
      </c>
      <c r="O139" s="369"/>
      <c r="P139" s="370"/>
      <c r="Q139" s="197"/>
      <c r="R139" s="303">
        <f>SUMPRODUCT(($H$36:$H$135=1)*($O$36:$O$135=1),$R$36:$R$135)</f>
        <v>0</v>
      </c>
      <c r="S139" s="303"/>
      <c r="T139" s="308">
        <f>SUMPRODUCT(($H$36:$H$135=1)*($O$36:$O$135=1),$T$36:$T$135)</f>
        <v>0</v>
      </c>
      <c r="U139" s="308">
        <f>SUMPRODUCT(($H$36:$H$135=1)*($O$36:$O$135=1),$U$36:$U$135)</f>
        <v>0</v>
      </c>
      <c r="V139" s="308">
        <f t="shared" ref="V139:V146" si="55">+U139+T139</f>
        <v>0</v>
      </c>
      <c r="W139" s="26"/>
      <c r="X139" s="8"/>
      <c r="Y139" s="69"/>
    </row>
    <row r="140" spans="1:30" ht="15" customHeight="1" x14ac:dyDescent="0.25">
      <c r="A140" s="88"/>
      <c r="B140" s="191"/>
      <c r="C140" s="191"/>
      <c r="D140" s="191"/>
      <c r="E140" s="191"/>
      <c r="F140" s="191"/>
      <c r="G140" s="191"/>
      <c r="H140" s="191"/>
      <c r="I140" s="191"/>
      <c r="J140" s="198"/>
      <c r="K140" s="191"/>
      <c r="L140" s="191"/>
      <c r="M140" s="191"/>
      <c r="N140" s="369" t="s">
        <v>10</v>
      </c>
      <c r="O140" s="369"/>
      <c r="P140" s="370"/>
      <c r="Q140" s="197"/>
      <c r="R140" s="303">
        <f>SUMPRODUCT(($H$36:$H$135=4)*($O$36:$O$135=1),$R$36:$R$135)</f>
        <v>0</v>
      </c>
      <c r="S140" s="303"/>
      <c r="T140" s="308">
        <f>SUMPRODUCT(($H$36:$H$135=4)*($O$36:$O$135=1),$T$36:$T$135)</f>
        <v>0</v>
      </c>
      <c r="U140" s="308">
        <f>SUMPRODUCT(($H$36:$H$135=4)*($O$36:$O$135=1),$U$36:$U$135)</f>
        <v>0</v>
      </c>
      <c r="V140" s="308">
        <f t="shared" si="55"/>
        <v>0</v>
      </c>
      <c r="W140" s="26"/>
      <c r="X140" s="8"/>
      <c r="Y140" s="69"/>
    </row>
    <row r="141" spans="1:30" ht="15" customHeight="1" x14ac:dyDescent="0.25">
      <c r="A141" s="89"/>
      <c r="B141" s="191"/>
      <c r="C141" s="191"/>
      <c r="D141" s="191"/>
      <c r="E141" s="191"/>
      <c r="F141" s="191"/>
      <c r="G141" s="191"/>
      <c r="H141" s="191"/>
      <c r="I141" s="191"/>
      <c r="J141" s="199"/>
      <c r="K141" s="200"/>
      <c r="L141" s="200"/>
      <c r="M141" s="201"/>
      <c r="N141" s="202" t="s">
        <v>29</v>
      </c>
      <c r="O141" s="203"/>
      <c r="P141" s="204"/>
      <c r="Q141" s="205"/>
      <c r="R141" s="309">
        <f>SUM(R138:R140)</f>
        <v>0</v>
      </c>
      <c r="S141" s="310"/>
      <c r="T141" s="311">
        <f>SUM(T138:T140)</f>
        <v>0</v>
      </c>
      <c r="U141" s="311">
        <f>SUM(U138:U140)</f>
        <v>0</v>
      </c>
      <c r="V141" s="311">
        <f t="shared" si="55"/>
        <v>0</v>
      </c>
      <c r="W141" s="25"/>
      <c r="X141" s="8"/>
      <c r="Y141" s="69"/>
      <c r="Z141" s="101"/>
    </row>
    <row r="142" spans="1:30" ht="15" customHeight="1" x14ac:dyDescent="0.25">
      <c r="A142" s="88"/>
      <c r="B142" s="191"/>
      <c r="C142" s="191"/>
      <c r="D142" s="191"/>
      <c r="E142" s="191"/>
      <c r="F142" s="191"/>
      <c r="G142" s="191"/>
      <c r="H142" s="191"/>
      <c r="I142" s="191"/>
      <c r="J142" s="206"/>
      <c r="K142" s="207"/>
      <c r="L142" s="207"/>
      <c r="M142" s="208" t="s">
        <v>46</v>
      </c>
      <c r="N142" s="375" t="s">
        <v>11</v>
      </c>
      <c r="O142" s="375"/>
      <c r="P142" s="376"/>
      <c r="Q142" s="209"/>
      <c r="R142" s="303">
        <f>SUMPRODUCT(($H$36:$H$135=2)*($O$36:$O$135=2),$R$36:$R$135)</f>
        <v>0</v>
      </c>
      <c r="S142" s="303"/>
      <c r="T142" s="308">
        <f>SUMPRODUCT(($H$36:$H$135=2)*($O$36:$O$135=2),$T$36:$T$135)</f>
        <v>0</v>
      </c>
      <c r="U142" s="308">
        <f>SUMPRODUCT(($H$36:$H$135=2)*($O$36:$O$135=2),$U$36:$U$135)</f>
        <v>0</v>
      </c>
      <c r="V142" s="308">
        <f t="shared" si="55"/>
        <v>0</v>
      </c>
      <c r="W142" s="26"/>
      <c r="X142" s="8"/>
      <c r="Y142" s="69"/>
    </row>
    <row r="143" spans="1:30" ht="15" customHeight="1" x14ac:dyDescent="0.25">
      <c r="A143" s="88"/>
      <c r="B143" s="191"/>
      <c r="C143" s="191"/>
      <c r="D143" s="191"/>
      <c r="E143" s="191"/>
      <c r="F143" s="191"/>
      <c r="G143" s="191"/>
      <c r="H143" s="191"/>
      <c r="I143" s="191"/>
      <c r="J143" s="198"/>
      <c r="K143" s="191"/>
      <c r="L143" s="191"/>
      <c r="M143" s="191"/>
      <c r="N143" s="369" t="s">
        <v>12</v>
      </c>
      <c r="O143" s="369"/>
      <c r="P143" s="370"/>
      <c r="Q143" s="197"/>
      <c r="R143" s="303">
        <f>SUMPRODUCT(($H$36:$H$135=1)*($O$36:$O$135=2),$R$36:$R$135)</f>
        <v>0</v>
      </c>
      <c r="S143" s="303"/>
      <c r="T143" s="308">
        <f>SUMPRODUCT(($H$36:$H$135=1)*($O$36:$O$135=2),$T$36:$T$135)</f>
        <v>0</v>
      </c>
      <c r="U143" s="308">
        <f>SUMPRODUCT(($H$36:$H$135=1)*($O$36:$O$135=2),$U$36:$U$135)</f>
        <v>0</v>
      </c>
      <c r="V143" s="308">
        <f t="shared" si="55"/>
        <v>0</v>
      </c>
      <c r="W143" s="26"/>
      <c r="X143" s="8"/>
      <c r="Y143" s="69"/>
    </row>
    <row r="144" spans="1:30" ht="15.75" x14ac:dyDescent="0.25">
      <c r="A144" s="88"/>
      <c r="B144" s="191"/>
      <c r="C144" s="191"/>
      <c r="D144" s="191"/>
      <c r="E144" s="191"/>
      <c r="F144" s="191"/>
      <c r="G144" s="191"/>
      <c r="H144" s="191"/>
      <c r="I144" s="191"/>
      <c r="J144" s="198"/>
      <c r="K144" s="191"/>
      <c r="L144" s="191"/>
      <c r="M144" s="191"/>
      <c r="N144" s="369" t="s">
        <v>10</v>
      </c>
      <c r="O144" s="369"/>
      <c r="P144" s="370"/>
      <c r="Q144" s="197"/>
      <c r="R144" s="303">
        <f>SUMPRODUCT(($H$36:$H$135=4)*($O$36:$O$135=2),$R$36:$R$135)</f>
        <v>0</v>
      </c>
      <c r="S144" s="303"/>
      <c r="T144" s="308">
        <f>SUMPRODUCT(($H$36:$H$135=4)*($O$36:$O$135=2),$T$36:$T$135)</f>
        <v>0</v>
      </c>
      <c r="U144" s="308">
        <f>SUMPRODUCT(($H$36:$H$135=4)*($O$36:$O$135=2),$U$36:$U$135)</f>
        <v>0</v>
      </c>
      <c r="V144" s="308">
        <f t="shared" si="55"/>
        <v>0</v>
      </c>
      <c r="W144" s="26"/>
      <c r="X144" s="8"/>
      <c r="Y144" s="69"/>
    </row>
    <row r="145" spans="1:25" ht="15.75" x14ac:dyDescent="0.25">
      <c r="A145" s="88"/>
      <c r="B145" s="191"/>
      <c r="C145" s="191"/>
      <c r="D145" s="191"/>
      <c r="E145" s="191"/>
      <c r="F145" s="191"/>
      <c r="G145" s="191"/>
      <c r="H145" s="191"/>
      <c r="I145" s="191"/>
      <c r="J145" s="192"/>
      <c r="K145" s="193"/>
      <c r="L145" s="193"/>
      <c r="M145" s="201"/>
      <c r="N145" s="202" t="s">
        <v>29</v>
      </c>
      <c r="O145" s="203"/>
      <c r="P145" s="204"/>
      <c r="Q145" s="210"/>
      <c r="R145" s="309">
        <f>SUM(R142:R144)</f>
        <v>0</v>
      </c>
      <c r="S145" s="310"/>
      <c r="T145" s="311">
        <f>SUM(T142:T144)</f>
        <v>0</v>
      </c>
      <c r="U145" s="311">
        <f>SUM(U142:U144)</f>
        <v>0</v>
      </c>
      <c r="V145" s="311">
        <f t="shared" si="55"/>
        <v>0</v>
      </c>
      <c r="W145" s="25"/>
      <c r="X145" s="8"/>
      <c r="Y145" s="69"/>
    </row>
    <row r="146" spans="1:25" ht="15.75" x14ac:dyDescent="0.25">
      <c r="A146" s="88"/>
      <c r="B146" s="191"/>
      <c r="C146" s="191"/>
      <c r="D146" s="191"/>
      <c r="E146" s="191"/>
      <c r="F146" s="191"/>
      <c r="G146" s="191"/>
      <c r="H146" s="191"/>
      <c r="I146" s="191"/>
      <c r="J146" s="211"/>
      <c r="K146" s="212"/>
      <c r="L146" s="212"/>
      <c r="M146" s="213"/>
      <c r="N146" s="214" t="s">
        <v>25</v>
      </c>
      <c r="O146" s="215"/>
      <c r="P146" s="216"/>
      <c r="Q146" s="210"/>
      <c r="R146" s="309">
        <f>+R145+R141</f>
        <v>0</v>
      </c>
      <c r="S146" s="312">
        <f>S141+S145</f>
        <v>0</v>
      </c>
      <c r="T146" s="311">
        <f>+T145+T141</f>
        <v>0</v>
      </c>
      <c r="U146" s="311">
        <f>+U145+U141</f>
        <v>0</v>
      </c>
      <c r="V146" s="311">
        <f t="shared" si="55"/>
        <v>0</v>
      </c>
      <c r="W146" s="25"/>
      <c r="X146" s="8"/>
      <c r="Y146" s="69"/>
    </row>
    <row r="147" spans="1:25" x14ac:dyDescent="0.25">
      <c r="A147" s="84"/>
      <c r="B147" s="40"/>
      <c r="C147" s="40"/>
      <c r="D147" s="40"/>
      <c r="E147" s="40"/>
      <c r="F147" s="40"/>
      <c r="G147" s="40"/>
      <c r="H147" s="40"/>
      <c r="I147" s="40"/>
      <c r="J147" s="40"/>
      <c r="K147" s="40"/>
      <c r="L147" s="40"/>
      <c r="M147" s="40"/>
      <c r="N147" s="40"/>
      <c r="O147" s="40"/>
      <c r="P147" s="40"/>
      <c r="Q147" s="49"/>
      <c r="R147" s="40"/>
      <c r="S147" s="40"/>
      <c r="T147" s="61"/>
      <c r="U147" s="61"/>
      <c r="V147" s="61"/>
      <c r="W147" s="61"/>
      <c r="X147" s="62"/>
      <c r="Y147" s="69"/>
    </row>
    <row r="148" spans="1:25" ht="7.5" customHeight="1" x14ac:dyDescent="0.25">
      <c r="A148" s="84"/>
      <c r="B148" s="63"/>
      <c r="C148" s="47"/>
      <c r="D148" s="47"/>
      <c r="E148" s="47"/>
      <c r="F148" s="47"/>
      <c r="G148" s="47"/>
      <c r="H148" s="47"/>
      <c r="I148" s="47"/>
      <c r="J148" s="47"/>
      <c r="K148" s="47"/>
      <c r="L148" s="47"/>
      <c r="M148" s="47"/>
      <c r="N148" s="47"/>
      <c r="O148" s="47"/>
      <c r="P148" s="47"/>
      <c r="Q148" s="64"/>
      <c r="R148" s="47"/>
      <c r="S148" s="47"/>
      <c r="T148" s="65"/>
      <c r="U148" s="65"/>
      <c r="V148" s="66"/>
      <c r="W148" s="61"/>
      <c r="X148" s="62"/>
      <c r="Y148" s="69"/>
    </row>
    <row r="149" spans="1:25" ht="15.75" x14ac:dyDescent="0.25">
      <c r="A149" s="87"/>
      <c r="B149" s="67"/>
      <c r="C149" s="217" t="s">
        <v>9</v>
      </c>
      <c r="D149" s="159"/>
      <c r="E149" s="159"/>
      <c r="F149" s="159"/>
      <c r="G149" s="159"/>
      <c r="H149" s="159"/>
      <c r="I149" s="159"/>
      <c r="J149" s="159"/>
      <c r="K149" s="159"/>
      <c r="L149" s="159"/>
      <c r="M149" s="159"/>
      <c r="N149" s="159"/>
      <c r="O149" s="159"/>
      <c r="P149" s="159"/>
      <c r="Q149" s="164"/>
      <c r="R149" s="159"/>
      <c r="S149" s="159"/>
      <c r="T149" s="218"/>
      <c r="U149" s="218"/>
      <c r="V149" s="219"/>
      <c r="W149" s="61"/>
      <c r="X149" s="62"/>
      <c r="Y149" s="69"/>
    </row>
    <row r="150" spans="1:25" ht="15.75" x14ac:dyDescent="0.25">
      <c r="A150" s="84"/>
      <c r="B150" s="48"/>
      <c r="C150" s="220" t="s">
        <v>61</v>
      </c>
      <c r="D150" s="221"/>
      <c r="E150" s="221"/>
      <c r="F150" s="221"/>
      <c r="G150" s="221"/>
      <c r="H150" s="221"/>
      <c r="I150" s="221"/>
      <c r="J150" s="221"/>
      <c r="K150" s="221"/>
      <c r="L150" s="221"/>
      <c r="M150" s="221"/>
      <c r="N150" s="221"/>
      <c r="O150" s="221"/>
      <c r="P150" s="221"/>
      <c r="Q150" s="221"/>
      <c r="R150" s="221"/>
      <c r="S150" s="221"/>
      <c r="T150" s="221"/>
      <c r="U150" s="221"/>
      <c r="V150" s="222"/>
      <c r="W150" s="68"/>
      <c r="X150" s="62"/>
      <c r="Y150" s="69"/>
    </row>
    <row r="151" spans="1:25" ht="15.75" x14ac:dyDescent="0.25">
      <c r="A151" s="84"/>
      <c r="B151" s="48"/>
      <c r="C151" s="220" t="s">
        <v>134</v>
      </c>
      <c r="D151" s="221"/>
      <c r="E151" s="221"/>
      <c r="F151" s="221"/>
      <c r="G151" s="221"/>
      <c r="H151" s="221"/>
      <c r="I151" s="221"/>
      <c r="J151" s="221"/>
      <c r="K151" s="221"/>
      <c r="L151" s="221"/>
      <c r="M151" s="221"/>
      <c r="N151" s="221"/>
      <c r="O151" s="221"/>
      <c r="P151" s="221"/>
      <c r="Q151" s="221"/>
      <c r="R151" s="221"/>
      <c r="S151" s="221"/>
      <c r="T151" s="221"/>
      <c r="U151" s="221"/>
      <c r="V151" s="222"/>
      <c r="W151" s="68"/>
      <c r="X151" s="62"/>
      <c r="Y151" s="69"/>
    </row>
    <row r="152" spans="1:25" ht="15.75" x14ac:dyDescent="0.25">
      <c r="A152" s="84"/>
      <c r="B152" s="48"/>
      <c r="C152" s="223" t="s">
        <v>44</v>
      </c>
      <c r="D152" s="220"/>
      <c r="E152" s="220"/>
      <c r="F152" s="220"/>
      <c r="G152" s="224"/>
      <c r="H152" s="225"/>
      <c r="I152" s="226"/>
      <c r="J152" s="226"/>
      <c r="K152" s="226"/>
      <c r="L152" s="226"/>
      <c r="M152" s="226"/>
      <c r="N152" s="220"/>
      <c r="O152" s="191"/>
      <c r="P152" s="227"/>
      <c r="Q152" s="228"/>
      <c r="R152" s="229"/>
      <c r="S152" s="159"/>
      <c r="T152" s="229"/>
      <c r="U152" s="229"/>
      <c r="V152" s="230"/>
      <c r="W152" s="40"/>
      <c r="X152" s="62"/>
      <c r="Y152" s="69"/>
    </row>
    <row r="153" spans="1:25" ht="15.75" x14ac:dyDescent="0.25">
      <c r="A153" s="84"/>
      <c r="B153" s="48"/>
      <c r="C153" s="231" t="s">
        <v>6</v>
      </c>
      <c r="D153" s="191"/>
      <c r="E153" s="191"/>
      <c r="F153" s="191"/>
      <c r="G153" s="158"/>
      <c r="H153" s="232"/>
      <c r="I153" s="184"/>
      <c r="J153" s="184"/>
      <c r="K153" s="184"/>
      <c r="L153" s="184"/>
      <c r="M153" s="184"/>
      <c r="N153" s="191"/>
      <c r="O153" s="191"/>
      <c r="P153" s="233"/>
      <c r="Q153" s="228"/>
      <c r="R153" s="159"/>
      <c r="S153" s="159"/>
      <c r="T153" s="159"/>
      <c r="U153" s="159"/>
      <c r="V153" s="230"/>
      <c r="W153" s="40"/>
      <c r="X153" s="62"/>
      <c r="Y153" s="69"/>
    </row>
    <row r="154" spans="1:25" ht="15.75" x14ac:dyDescent="0.25">
      <c r="A154" s="84"/>
      <c r="B154" s="48"/>
      <c r="C154" s="231" t="s">
        <v>7</v>
      </c>
      <c r="D154" s="191"/>
      <c r="E154" s="191"/>
      <c r="F154" s="191"/>
      <c r="G154" s="234"/>
      <c r="H154" s="232"/>
      <c r="I154" s="184"/>
      <c r="J154" s="184"/>
      <c r="K154" s="184"/>
      <c r="L154" s="184"/>
      <c r="M154" s="184"/>
      <c r="N154" s="191"/>
      <c r="O154" s="191"/>
      <c r="P154" s="233"/>
      <c r="Q154" s="228"/>
      <c r="R154" s="159"/>
      <c r="S154" s="159"/>
      <c r="T154" s="159"/>
      <c r="U154" s="159"/>
      <c r="V154" s="230"/>
      <c r="W154" s="40"/>
      <c r="X154" s="62"/>
      <c r="Y154" s="69"/>
    </row>
    <row r="155" spans="1:25" ht="7.5" customHeight="1" x14ac:dyDescent="0.25">
      <c r="A155" s="84"/>
      <c r="B155" s="51"/>
      <c r="C155" s="235"/>
      <c r="D155" s="236"/>
      <c r="E155" s="236"/>
      <c r="F155" s="236"/>
      <c r="G155" s="236"/>
      <c r="H155" s="236"/>
      <c r="I155" s="236"/>
      <c r="J155" s="236"/>
      <c r="K155" s="236"/>
      <c r="L155" s="236"/>
      <c r="M155" s="236"/>
      <c r="N155" s="236"/>
      <c r="O155" s="236"/>
      <c r="P155" s="236"/>
      <c r="Q155" s="237"/>
      <c r="R155" s="236"/>
      <c r="S155" s="236"/>
      <c r="T155" s="236"/>
      <c r="U155" s="236"/>
      <c r="V155" s="238"/>
      <c r="W155" s="40"/>
      <c r="X155" s="62"/>
      <c r="Y155" s="69"/>
    </row>
    <row r="156" spans="1:25" x14ac:dyDescent="0.25">
      <c r="A156" s="84"/>
      <c r="B156" s="40"/>
      <c r="C156" s="40"/>
      <c r="D156" s="40"/>
      <c r="E156" s="40"/>
      <c r="F156" s="40"/>
      <c r="G156" s="40"/>
      <c r="H156" s="40"/>
      <c r="I156" s="40"/>
      <c r="J156" s="40"/>
      <c r="K156" s="40"/>
      <c r="L156" s="40"/>
      <c r="M156" s="40"/>
      <c r="N156" s="40"/>
      <c r="O156" s="40"/>
      <c r="P156" s="40"/>
      <c r="Q156" s="49"/>
      <c r="R156" s="40"/>
      <c r="S156" s="40"/>
      <c r="T156" s="40"/>
      <c r="U156" s="40"/>
      <c r="V156" s="40"/>
      <c r="W156" s="40"/>
      <c r="X156" s="62"/>
      <c r="Y156" s="69"/>
    </row>
    <row r="157" spans="1:25" ht="15.75" x14ac:dyDescent="0.25">
      <c r="A157" s="90"/>
      <c r="B157" s="239" t="s">
        <v>133</v>
      </c>
      <c r="C157" s="240"/>
      <c r="D157" s="240"/>
      <c r="E157" s="240"/>
      <c r="F157" s="240"/>
      <c r="G157" s="240"/>
      <c r="H157" s="240"/>
      <c r="I157" s="240"/>
      <c r="J157" s="240"/>
      <c r="K157" s="240"/>
      <c r="L157" s="240"/>
      <c r="M157" s="240"/>
      <c r="N157" s="240"/>
      <c r="O157" s="240"/>
      <c r="P157" s="240"/>
      <c r="Q157" s="241"/>
      <c r="R157" s="240"/>
      <c r="S157" s="240"/>
      <c r="T157" s="240"/>
      <c r="U157" s="240"/>
      <c r="V157" s="242"/>
      <c r="W157" s="40"/>
      <c r="X157" s="62"/>
      <c r="Y157" s="69"/>
    </row>
    <row r="158" spans="1:25" ht="15.75" x14ac:dyDescent="0.25">
      <c r="A158" s="84"/>
      <c r="B158" s="243"/>
      <c r="C158" s="244" t="s">
        <v>24</v>
      </c>
      <c r="D158" s="245"/>
      <c r="E158" s="245"/>
      <c r="F158" s="245"/>
      <c r="G158" s="245"/>
      <c r="H158" s="245"/>
      <c r="I158" s="245"/>
      <c r="J158" s="245"/>
      <c r="K158" s="245"/>
      <c r="L158" s="245"/>
      <c r="M158" s="245"/>
      <c r="N158" s="245"/>
      <c r="O158" s="245"/>
      <c r="P158" s="245"/>
      <c r="Q158" s="246"/>
      <c r="R158" s="247" t="s">
        <v>26</v>
      </c>
      <c r="S158" s="247"/>
      <c r="T158" s="247" t="s">
        <v>27</v>
      </c>
      <c r="U158" s="247" t="s">
        <v>28</v>
      </c>
      <c r="V158" s="248" t="s">
        <v>42</v>
      </c>
      <c r="W158" s="40"/>
      <c r="X158" s="62"/>
      <c r="Y158" s="69"/>
    </row>
    <row r="159" spans="1:25" ht="15.75" x14ac:dyDescent="0.25">
      <c r="A159" s="84"/>
      <c r="B159" s="243"/>
      <c r="C159" s="245" t="s">
        <v>54</v>
      </c>
      <c r="D159" s="245"/>
      <c r="E159" s="245"/>
      <c r="F159" s="245"/>
      <c r="G159" s="245"/>
      <c r="H159" s="245"/>
      <c r="I159" s="245"/>
      <c r="J159" s="245"/>
      <c r="K159" s="245"/>
      <c r="L159" s="245"/>
      <c r="M159" s="245"/>
      <c r="N159" s="245"/>
      <c r="O159" s="245"/>
      <c r="P159" s="245"/>
      <c r="Q159" s="246"/>
      <c r="R159" s="249"/>
      <c r="S159" s="249"/>
      <c r="T159" s="249"/>
      <c r="U159" s="249"/>
      <c r="V159" s="249"/>
      <c r="W159" s="40"/>
      <c r="X159" s="62"/>
      <c r="Y159" s="69"/>
    </row>
    <row r="160" spans="1:25" ht="9" customHeight="1" x14ac:dyDescent="0.25">
      <c r="A160" s="84"/>
      <c r="B160" s="250"/>
      <c r="C160" s="251"/>
      <c r="D160" s="251"/>
      <c r="E160" s="251"/>
      <c r="F160" s="251"/>
      <c r="G160" s="251"/>
      <c r="H160" s="251"/>
      <c r="I160" s="251"/>
      <c r="J160" s="251"/>
      <c r="K160" s="251"/>
      <c r="L160" s="251"/>
      <c r="M160" s="251"/>
      <c r="N160" s="251"/>
      <c r="O160" s="251"/>
      <c r="P160" s="251"/>
      <c r="Q160" s="252"/>
      <c r="R160" s="251"/>
      <c r="S160" s="251"/>
      <c r="T160" s="251"/>
      <c r="U160" s="251"/>
      <c r="V160" s="253"/>
      <c r="W160" s="40"/>
      <c r="X160" s="62"/>
      <c r="Y160" s="69"/>
    </row>
    <row r="161" spans="1:31" ht="15.75" hidden="1" x14ac:dyDescent="0.25">
      <c r="A161" s="40"/>
      <c r="B161" s="159"/>
      <c r="C161" s="190" t="s">
        <v>12</v>
      </c>
      <c r="D161" s="254">
        <v>1</v>
      </c>
      <c r="E161" s="190"/>
      <c r="F161" s="190"/>
      <c r="G161" s="190" t="s">
        <v>21</v>
      </c>
      <c r="H161" s="255">
        <v>1</v>
      </c>
      <c r="I161" s="256"/>
      <c r="J161" s="159"/>
      <c r="K161" s="159"/>
      <c r="L161" s="159"/>
      <c r="M161" s="159"/>
      <c r="N161" s="159"/>
      <c r="O161" s="159"/>
      <c r="P161" s="159"/>
      <c r="Q161" s="164"/>
      <c r="R161" s="159"/>
      <c r="S161" s="159"/>
      <c r="T161" s="159"/>
      <c r="U161" s="159"/>
      <c r="V161" s="159"/>
      <c r="W161" s="40"/>
      <c r="X161" s="62"/>
      <c r="Y161" s="69"/>
    </row>
    <row r="162" spans="1:31" ht="15.75" hidden="1" x14ac:dyDescent="0.25">
      <c r="A162" s="40"/>
      <c r="B162" s="159"/>
      <c r="C162" s="190" t="s">
        <v>11</v>
      </c>
      <c r="D162" s="254">
        <v>2</v>
      </c>
      <c r="E162" s="190"/>
      <c r="F162" s="190"/>
      <c r="G162" s="190" t="s">
        <v>22</v>
      </c>
      <c r="H162" s="255">
        <v>2</v>
      </c>
      <c r="I162" s="256"/>
      <c r="J162" s="159"/>
      <c r="K162" s="159"/>
      <c r="L162" s="159"/>
      <c r="M162" s="159"/>
      <c r="N162" s="159"/>
      <c r="O162" s="159"/>
      <c r="P162" s="159"/>
      <c r="Q162" s="164"/>
      <c r="R162" s="159"/>
      <c r="S162" s="159"/>
      <c r="T162" s="159"/>
      <c r="U162" s="159"/>
      <c r="V162" s="159"/>
      <c r="W162" s="40"/>
      <c r="X162" s="62"/>
      <c r="Y162" s="69"/>
    </row>
    <row r="163" spans="1:31" ht="15.75" hidden="1" x14ac:dyDescent="0.25">
      <c r="A163" s="40"/>
      <c r="B163" s="159"/>
      <c r="C163" s="190" t="s">
        <v>20</v>
      </c>
      <c r="D163" s="254">
        <v>3</v>
      </c>
      <c r="E163" s="190"/>
      <c r="F163" s="190"/>
      <c r="G163" s="190" t="s">
        <v>23</v>
      </c>
      <c r="H163" s="255">
        <v>3</v>
      </c>
      <c r="I163" s="256"/>
      <c r="J163" s="159"/>
      <c r="K163" s="159"/>
      <c r="L163" s="159"/>
      <c r="M163" s="159"/>
      <c r="N163" s="159"/>
      <c r="O163" s="159"/>
      <c r="P163" s="159"/>
      <c r="Q163" s="164"/>
      <c r="R163" s="159"/>
      <c r="S163" s="159"/>
      <c r="T163" s="159"/>
      <c r="U163" s="159"/>
      <c r="V163" s="159"/>
      <c r="W163" s="40"/>
      <c r="X163" s="62"/>
      <c r="Y163" s="69"/>
    </row>
    <row r="164" spans="1:31" ht="15.75" hidden="1" x14ac:dyDescent="0.25">
      <c r="A164" s="40"/>
      <c r="B164" s="159"/>
      <c r="C164" s="190" t="s">
        <v>10</v>
      </c>
      <c r="D164" s="254">
        <v>4</v>
      </c>
      <c r="E164" s="190"/>
      <c r="F164" s="190"/>
      <c r="G164" s="190"/>
      <c r="H164" s="159"/>
      <c r="I164" s="159"/>
      <c r="J164" s="159"/>
      <c r="K164" s="159"/>
      <c r="L164" s="159"/>
      <c r="M164" s="159"/>
      <c r="N164" s="159"/>
      <c r="O164" s="159"/>
      <c r="P164" s="159"/>
      <c r="Q164" s="164"/>
      <c r="R164" s="159"/>
      <c r="S164" s="159"/>
      <c r="T164" s="159"/>
      <c r="U164" s="159"/>
      <c r="V164" s="159"/>
      <c r="W164" s="40"/>
      <c r="X164" s="62"/>
      <c r="Y164" s="69"/>
    </row>
    <row r="165" spans="1:31" ht="15.75" x14ac:dyDescent="0.25">
      <c r="A165" s="84"/>
      <c r="B165" s="159"/>
      <c r="C165" s="159"/>
      <c r="D165" s="159"/>
      <c r="E165" s="159"/>
      <c r="F165" s="159"/>
      <c r="G165" s="159"/>
      <c r="H165" s="159"/>
      <c r="I165" s="159"/>
      <c r="J165" s="159"/>
      <c r="K165" s="159"/>
      <c r="L165" s="159"/>
      <c r="M165" s="159"/>
      <c r="N165" s="159"/>
      <c r="O165" s="159"/>
      <c r="P165" s="159"/>
      <c r="Q165" s="164"/>
      <c r="R165" s="159"/>
      <c r="S165" s="159"/>
      <c r="T165" s="159"/>
      <c r="U165" s="159"/>
      <c r="V165" s="159"/>
      <c r="W165" s="40"/>
      <c r="X165" s="62"/>
      <c r="Y165" s="69"/>
    </row>
    <row r="166" spans="1:31" ht="15" customHeight="1" x14ac:dyDescent="0.25">
      <c r="A166" s="84"/>
      <c r="B166" s="159"/>
      <c r="C166" s="257"/>
      <c r="D166" s="257"/>
      <c r="E166" s="167"/>
      <c r="F166" s="257"/>
      <c r="G166" s="257"/>
      <c r="H166" s="257"/>
      <c r="I166" s="257"/>
      <c r="J166" s="257"/>
      <c r="K166" s="257"/>
      <c r="L166" s="257"/>
      <c r="M166" s="257"/>
      <c r="N166" s="257"/>
      <c r="O166" s="257"/>
      <c r="P166" s="257"/>
      <c r="Q166" s="257"/>
      <c r="R166" s="257"/>
      <c r="S166" s="257"/>
      <c r="T166" s="257"/>
      <c r="U166" s="257"/>
      <c r="V166" s="257"/>
      <c r="W166" s="70"/>
      <c r="X166" s="62"/>
      <c r="Y166" s="69"/>
    </row>
    <row r="167" spans="1:31" s="319" customFormat="1" ht="15.6" hidden="1" x14ac:dyDescent="0.3">
      <c r="A167" s="313"/>
      <c r="B167" s="314" t="s">
        <v>216</v>
      </c>
      <c r="C167" s="314"/>
      <c r="D167" s="314"/>
      <c r="E167" s="314"/>
      <c r="F167" s="314"/>
      <c r="G167" s="314"/>
      <c r="H167" s="314"/>
      <c r="I167" s="314"/>
      <c r="J167" s="314"/>
      <c r="K167" s="314"/>
      <c r="L167" s="314"/>
      <c r="M167" s="314"/>
      <c r="N167" s="314"/>
      <c r="O167" s="314"/>
      <c r="P167" s="314"/>
      <c r="Q167" s="315"/>
      <c r="R167" s="314"/>
      <c r="S167" s="314"/>
      <c r="T167" s="314"/>
      <c r="U167" s="314"/>
      <c r="V167" s="314"/>
      <c r="W167" s="316"/>
      <c r="X167" s="317"/>
      <c r="Y167" s="318"/>
      <c r="Z167" s="318"/>
      <c r="AA167" s="318"/>
      <c r="AB167" s="318"/>
      <c r="AC167" s="318"/>
      <c r="AD167" s="318"/>
    </row>
    <row r="168" spans="1:31" s="319" customFormat="1" ht="14.45" hidden="1" x14ac:dyDescent="0.3">
      <c r="A168" s="318"/>
      <c r="B168" s="318"/>
      <c r="C168" s="318"/>
      <c r="D168" s="318"/>
      <c r="E168" s="318"/>
      <c r="F168" s="318"/>
      <c r="G168" s="320"/>
      <c r="H168" s="318"/>
      <c r="I168" s="318"/>
      <c r="J168" s="318"/>
      <c r="K168" s="318"/>
      <c r="L168" s="318"/>
      <c r="M168" s="318"/>
      <c r="N168" s="318"/>
      <c r="O168" s="318"/>
      <c r="P168" s="318"/>
      <c r="Q168" s="321"/>
      <c r="R168" s="318"/>
      <c r="S168" s="318"/>
      <c r="T168" s="318"/>
      <c r="U168" s="318"/>
      <c r="V168" s="318"/>
      <c r="W168" s="318"/>
      <c r="X168" s="318"/>
      <c r="Y168" s="318"/>
      <c r="Z168" s="318"/>
      <c r="AA168" s="318"/>
      <c r="AB168" s="318"/>
      <c r="AC168" s="318"/>
      <c r="AD168" s="318"/>
    </row>
    <row r="169" spans="1:31" s="319" customFormat="1" ht="14.45" hidden="1" x14ac:dyDescent="0.3">
      <c r="C169" s="322"/>
      <c r="D169" s="323"/>
      <c r="E169" s="323" t="s">
        <v>185</v>
      </c>
      <c r="F169" s="323"/>
      <c r="G169" s="324"/>
      <c r="J169" s="325"/>
      <c r="K169" s="325"/>
      <c r="L169" s="364" t="s">
        <v>33</v>
      </c>
      <c r="M169" s="365"/>
      <c r="N169" s="365"/>
      <c r="O169" s="365"/>
      <c r="P169" s="365"/>
      <c r="Q169" s="365"/>
      <c r="R169" s="365"/>
      <c r="S169" s="365"/>
      <c r="T169" s="365"/>
      <c r="U169" s="365"/>
      <c r="V169" s="366"/>
      <c r="Y169" s="318"/>
      <c r="Z169" s="318"/>
      <c r="AA169" s="318"/>
      <c r="AB169" s="318"/>
      <c r="AC169" s="318"/>
      <c r="AD169" s="318"/>
    </row>
    <row r="170" spans="1:31" s="319" customFormat="1" ht="126" hidden="1" customHeight="1" x14ac:dyDescent="0.3">
      <c r="C170" s="326" t="s">
        <v>186</v>
      </c>
      <c r="D170" s="327" t="s">
        <v>187</v>
      </c>
      <c r="E170" s="328" t="s">
        <v>189</v>
      </c>
      <c r="F170" s="328" t="s">
        <v>188</v>
      </c>
      <c r="G170" s="329" t="s">
        <v>170</v>
      </c>
      <c r="J170" s="330"/>
      <c r="K170" s="330"/>
      <c r="L170" s="331" t="s">
        <v>171</v>
      </c>
      <c r="M170" s="331" t="s">
        <v>182</v>
      </c>
      <c r="N170" s="331" t="s">
        <v>169</v>
      </c>
      <c r="O170" s="331"/>
      <c r="P170" s="331" t="s">
        <v>177</v>
      </c>
      <c r="Q170" s="332"/>
      <c r="R170" s="333" t="s">
        <v>178</v>
      </c>
      <c r="S170" s="334"/>
      <c r="T170" s="334" t="s">
        <v>179</v>
      </c>
      <c r="U170" s="334" t="s">
        <v>181</v>
      </c>
      <c r="V170" s="332" t="s">
        <v>170</v>
      </c>
      <c r="Z170" s="318"/>
      <c r="AA170" s="318"/>
      <c r="AB170" s="318"/>
      <c r="AC170" s="318"/>
      <c r="AD170" s="318"/>
      <c r="AE170" s="318"/>
    </row>
    <row r="171" spans="1:31" s="319" customFormat="1" ht="28.9" hidden="1" x14ac:dyDescent="0.3">
      <c r="C171" s="335" t="s">
        <v>32</v>
      </c>
      <c r="D171" s="336" t="s">
        <v>34</v>
      </c>
      <c r="E171" s="337">
        <f>J185*$J$23/52</f>
        <v>0</v>
      </c>
      <c r="F171" s="337">
        <f>$J$23*$J$176+$U$171</f>
        <v>59.534246575342465</v>
      </c>
      <c r="G171" s="338" t="e">
        <f>F171/E171</f>
        <v>#DIV/0!</v>
      </c>
      <c r="I171" s="339" t="s">
        <v>172</v>
      </c>
      <c r="J171" s="340">
        <v>365</v>
      </c>
      <c r="K171" s="340"/>
      <c r="L171" s="341">
        <v>52</v>
      </c>
      <c r="M171" s="341">
        <f>L171*$J$176</f>
        <v>242.00000000000003</v>
      </c>
      <c r="N171" s="342">
        <v>13</v>
      </c>
      <c r="O171" s="342"/>
      <c r="P171" s="342">
        <v>64</v>
      </c>
      <c r="Q171" s="341"/>
      <c r="R171" s="343">
        <f>2</f>
        <v>2</v>
      </c>
      <c r="S171" s="341"/>
      <c r="T171" s="341">
        <f>90*10/365</f>
        <v>2.4657534246575343</v>
      </c>
      <c r="U171" s="341">
        <f>P171-R171-T171</f>
        <v>59.534246575342465</v>
      </c>
      <c r="V171" s="344">
        <f>(M171+U171)/M171</f>
        <v>1.2460092833691836</v>
      </c>
      <c r="Z171" s="318"/>
      <c r="AA171" s="318"/>
      <c r="AB171" s="318"/>
      <c r="AC171" s="318"/>
      <c r="AD171" s="318"/>
      <c r="AE171" s="318"/>
    </row>
    <row r="172" spans="1:31" s="319" customFormat="1" ht="14.45" hidden="1" x14ac:dyDescent="0.3">
      <c r="C172" s="345" t="s">
        <v>34</v>
      </c>
      <c r="D172" s="336" t="s">
        <v>31</v>
      </c>
      <c r="E172" s="337">
        <f t="shared" ref="E172:E182" si="56">J186*$J$23/52</f>
        <v>0</v>
      </c>
      <c r="F172" s="337">
        <f t="shared" ref="F172:F182" si="57">$J$23*$J$176+$U$171</f>
        <v>59.534246575342465</v>
      </c>
      <c r="G172" s="338" t="e">
        <f t="shared" ref="G172:G182" si="58">F172/E172</f>
        <v>#DIV/0!</v>
      </c>
      <c r="I172" s="346" t="s">
        <v>173</v>
      </c>
      <c r="J172" s="340">
        <v>104</v>
      </c>
      <c r="K172" s="340"/>
      <c r="L172" s="341">
        <f>L171-1</f>
        <v>51</v>
      </c>
      <c r="M172" s="341">
        <f t="shared" ref="M172:M222" si="59">L172*$J$176</f>
        <v>237.34615384615387</v>
      </c>
      <c r="N172" s="342">
        <v>13</v>
      </c>
      <c r="O172" s="342"/>
      <c r="P172" s="342">
        <v>64</v>
      </c>
      <c r="Q172" s="341"/>
      <c r="R172" s="343">
        <f>2</f>
        <v>2</v>
      </c>
      <c r="S172" s="341"/>
      <c r="T172" s="341">
        <f t="shared" ref="T172:T222" si="60">90*10/365</f>
        <v>2.4657534246575343</v>
      </c>
      <c r="U172" s="341">
        <f t="shared" ref="U172:U222" si="61">P172-R172-T172</f>
        <v>59.534246575342465</v>
      </c>
      <c r="V172" s="344">
        <f t="shared" ref="V172:V222" si="62">(M172+U172)/M172</f>
        <v>1.2508329948077952</v>
      </c>
      <c r="Z172" s="318"/>
      <c r="AA172" s="318"/>
      <c r="AB172" s="318"/>
      <c r="AC172" s="318"/>
      <c r="AD172" s="318"/>
      <c r="AE172" s="318"/>
    </row>
    <row r="173" spans="1:31" s="319" customFormat="1" ht="28.9" hidden="1" x14ac:dyDescent="0.3">
      <c r="C173" s="345" t="s">
        <v>31</v>
      </c>
      <c r="D173" s="336" t="s">
        <v>35</v>
      </c>
      <c r="E173" s="337">
        <f t="shared" si="56"/>
        <v>0</v>
      </c>
      <c r="F173" s="337">
        <f t="shared" si="57"/>
        <v>59.534246575342465</v>
      </c>
      <c r="G173" s="338" t="e">
        <f t="shared" si="58"/>
        <v>#DIV/0!</v>
      </c>
      <c r="I173" s="346" t="s">
        <v>174</v>
      </c>
      <c r="J173" s="340">
        <v>10</v>
      </c>
      <c r="K173" s="340"/>
      <c r="L173" s="341">
        <f t="shared" ref="L173:L221" si="63">L172-1</f>
        <v>50</v>
      </c>
      <c r="M173" s="341">
        <f t="shared" si="59"/>
        <v>232.69230769230771</v>
      </c>
      <c r="N173" s="342">
        <v>13</v>
      </c>
      <c r="O173" s="342"/>
      <c r="P173" s="342">
        <v>64</v>
      </c>
      <c r="Q173" s="341"/>
      <c r="R173" s="343">
        <f>2</f>
        <v>2</v>
      </c>
      <c r="S173" s="341"/>
      <c r="T173" s="341">
        <f t="shared" si="60"/>
        <v>2.4657534246575343</v>
      </c>
      <c r="U173" s="341">
        <f t="shared" si="61"/>
        <v>59.534246575342465</v>
      </c>
      <c r="V173" s="344">
        <f t="shared" si="62"/>
        <v>1.255849654703951</v>
      </c>
      <c r="Z173" s="318"/>
      <c r="AA173" s="318"/>
      <c r="AB173" s="318"/>
      <c r="AC173" s="318"/>
      <c r="AD173" s="318"/>
      <c r="AE173" s="318"/>
    </row>
    <row r="174" spans="1:31" s="319" customFormat="1" ht="14.45" hidden="1" x14ac:dyDescent="0.3">
      <c r="C174" s="345" t="s">
        <v>35</v>
      </c>
      <c r="D174" s="336" t="s">
        <v>36</v>
      </c>
      <c r="E174" s="337">
        <f t="shared" si="56"/>
        <v>0</v>
      </c>
      <c r="F174" s="337">
        <f t="shared" si="57"/>
        <v>59.534246575342465</v>
      </c>
      <c r="G174" s="338" t="e">
        <f t="shared" si="58"/>
        <v>#DIV/0!</v>
      </c>
      <c r="I174" s="346" t="s">
        <v>175</v>
      </c>
      <c r="J174" s="340">
        <v>9</v>
      </c>
      <c r="K174" s="340"/>
      <c r="L174" s="341">
        <f t="shared" si="63"/>
        <v>49</v>
      </c>
      <c r="M174" s="341">
        <f t="shared" si="59"/>
        <v>228.03846153846155</v>
      </c>
      <c r="N174" s="342">
        <v>13</v>
      </c>
      <c r="O174" s="342"/>
      <c r="P174" s="342">
        <v>64</v>
      </c>
      <c r="Q174" s="341"/>
      <c r="R174" s="343">
        <f>2</f>
        <v>2</v>
      </c>
      <c r="S174" s="341"/>
      <c r="T174" s="341">
        <f t="shared" si="60"/>
        <v>2.4657534246575343</v>
      </c>
      <c r="U174" s="341">
        <f t="shared" si="61"/>
        <v>59.534246575342465</v>
      </c>
      <c r="V174" s="344">
        <f t="shared" si="62"/>
        <v>1.2610710762285215</v>
      </c>
      <c r="Z174" s="318"/>
      <c r="AA174" s="318"/>
      <c r="AB174" s="318"/>
      <c r="AC174" s="318"/>
      <c r="AD174" s="318"/>
      <c r="AE174" s="318"/>
    </row>
    <row r="175" spans="1:31" s="319" customFormat="1" ht="28.9" hidden="1" x14ac:dyDescent="0.3">
      <c r="C175" s="345" t="s">
        <v>36</v>
      </c>
      <c r="D175" s="336" t="s">
        <v>37</v>
      </c>
      <c r="E175" s="337">
        <f t="shared" si="56"/>
        <v>0</v>
      </c>
      <c r="F175" s="337">
        <f t="shared" si="57"/>
        <v>59.534246575342465</v>
      </c>
      <c r="G175" s="338" t="e">
        <f t="shared" si="58"/>
        <v>#DIV/0!</v>
      </c>
      <c r="I175" s="346" t="s">
        <v>167</v>
      </c>
      <c r="J175" s="340">
        <f>J171-J172-J173-J174</f>
        <v>242</v>
      </c>
      <c r="K175" s="340"/>
      <c r="L175" s="341">
        <f t="shared" si="63"/>
        <v>48</v>
      </c>
      <c r="M175" s="341">
        <f t="shared" si="59"/>
        <v>223.38461538461542</v>
      </c>
      <c r="N175" s="342">
        <v>13</v>
      </c>
      <c r="O175" s="342"/>
      <c r="P175" s="342">
        <v>64</v>
      </c>
      <c r="Q175" s="341"/>
      <c r="R175" s="343">
        <f>2</f>
        <v>2</v>
      </c>
      <c r="S175" s="341"/>
      <c r="T175" s="341">
        <f t="shared" si="60"/>
        <v>2.4657534246575343</v>
      </c>
      <c r="U175" s="341">
        <f t="shared" si="61"/>
        <v>59.534246575342465</v>
      </c>
      <c r="V175" s="344">
        <f t="shared" si="62"/>
        <v>1.2665100569832823</v>
      </c>
      <c r="Z175" s="318"/>
      <c r="AA175" s="318"/>
      <c r="AB175" s="318"/>
      <c r="AC175" s="318"/>
      <c r="AD175" s="318"/>
      <c r="AE175" s="318"/>
    </row>
    <row r="176" spans="1:31" s="319" customFormat="1" ht="57.6" hidden="1" x14ac:dyDescent="0.3">
      <c r="C176" s="345" t="s">
        <v>37</v>
      </c>
      <c r="D176" s="336" t="s">
        <v>38</v>
      </c>
      <c r="E176" s="337">
        <f t="shared" si="56"/>
        <v>0</v>
      </c>
      <c r="F176" s="337">
        <f t="shared" si="57"/>
        <v>59.534246575342465</v>
      </c>
      <c r="G176" s="338" t="e">
        <f t="shared" si="58"/>
        <v>#DIV/0!</v>
      </c>
      <c r="I176" s="346" t="s">
        <v>168</v>
      </c>
      <c r="J176" s="340">
        <f>J175/52</f>
        <v>4.6538461538461542</v>
      </c>
      <c r="K176" s="340"/>
      <c r="L176" s="341">
        <f t="shared" si="63"/>
        <v>47</v>
      </c>
      <c r="M176" s="341">
        <f t="shared" si="59"/>
        <v>218.73076923076925</v>
      </c>
      <c r="N176" s="342">
        <v>13</v>
      </c>
      <c r="O176" s="342"/>
      <c r="P176" s="342">
        <v>64</v>
      </c>
      <c r="Q176" s="341"/>
      <c r="R176" s="343">
        <f>2</f>
        <v>2</v>
      </c>
      <c r="S176" s="341"/>
      <c r="T176" s="341">
        <f t="shared" si="60"/>
        <v>2.4657534246575343</v>
      </c>
      <c r="U176" s="341">
        <f t="shared" si="61"/>
        <v>59.534246575342465</v>
      </c>
      <c r="V176" s="344">
        <f t="shared" si="62"/>
        <v>1.2721804837276074</v>
      </c>
      <c r="Z176" s="318"/>
      <c r="AA176" s="318"/>
      <c r="AB176" s="318"/>
      <c r="AC176" s="318"/>
      <c r="AD176" s="318"/>
      <c r="AE176" s="318"/>
    </row>
    <row r="177" spans="3:31" s="319" customFormat="1" ht="14.45" hidden="1" x14ac:dyDescent="0.3">
      <c r="C177" s="345" t="s">
        <v>38</v>
      </c>
      <c r="D177" s="336" t="s">
        <v>39</v>
      </c>
      <c r="E177" s="337">
        <f t="shared" si="56"/>
        <v>0</v>
      </c>
      <c r="F177" s="337">
        <f t="shared" si="57"/>
        <v>59.534246575342465</v>
      </c>
      <c r="G177" s="338" t="e">
        <f t="shared" si="58"/>
        <v>#DIV/0!</v>
      </c>
      <c r="J177" s="340"/>
      <c r="K177" s="340"/>
      <c r="L177" s="341">
        <f t="shared" si="63"/>
        <v>46</v>
      </c>
      <c r="M177" s="341">
        <f t="shared" si="59"/>
        <v>214.07692307692309</v>
      </c>
      <c r="N177" s="342">
        <v>13</v>
      </c>
      <c r="O177" s="342"/>
      <c r="P177" s="342">
        <v>64</v>
      </c>
      <c r="Q177" s="341"/>
      <c r="R177" s="343">
        <f>2</f>
        <v>2</v>
      </c>
      <c r="S177" s="341"/>
      <c r="T177" s="341">
        <f t="shared" si="60"/>
        <v>2.4657534246575343</v>
      </c>
      <c r="U177" s="341">
        <f t="shared" si="61"/>
        <v>59.534246575342465</v>
      </c>
      <c r="V177" s="344">
        <f t="shared" si="62"/>
        <v>1.2780974507651643</v>
      </c>
      <c r="Z177" s="318"/>
      <c r="AA177" s="318"/>
      <c r="AB177" s="318"/>
      <c r="AC177" s="318"/>
      <c r="AD177" s="318"/>
      <c r="AE177" s="318"/>
    </row>
    <row r="178" spans="3:31" s="319" customFormat="1" ht="14.45" hidden="1" x14ac:dyDescent="0.3">
      <c r="C178" s="345" t="s">
        <v>39</v>
      </c>
      <c r="D178" s="336" t="s">
        <v>40</v>
      </c>
      <c r="E178" s="337">
        <f t="shared" si="56"/>
        <v>0</v>
      </c>
      <c r="F178" s="337">
        <f t="shared" si="57"/>
        <v>59.534246575342465</v>
      </c>
      <c r="G178" s="338" t="e">
        <f t="shared" si="58"/>
        <v>#DIV/0!</v>
      </c>
      <c r="J178" s="340"/>
      <c r="K178" s="340"/>
      <c r="L178" s="341">
        <f t="shared" si="63"/>
        <v>45</v>
      </c>
      <c r="M178" s="341">
        <f t="shared" si="59"/>
        <v>209.42307692307693</v>
      </c>
      <c r="N178" s="342">
        <v>13</v>
      </c>
      <c r="O178" s="342"/>
      <c r="P178" s="342">
        <v>64</v>
      </c>
      <c r="Q178" s="341"/>
      <c r="R178" s="343">
        <f>2</f>
        <v>2</v>
      </c>
      <c r="S178" s="341"/>
      <c r="T178" s="341">
        <f t="shared" si="60"/>
        <v>2.4657534246575343</v>
      </c>
      <c r="U178" s="341">
        <f t="shared" si="61"/>
        <v>59.534246575342465</v>
      </c>
      <c r="V178" s="344">
        <f t="shared" si="62"/>
        <v>1.2842773941155012</v>
      </c>
      <c r="Z178" s="318"/>
      <c r="AA178" s="318"/>
      <c r="AB178" s="318"/>
      <c r="AC178" s="318"/>
      <c r="AD178" s="318"/>
      <c r="AE178" s="318"/>
    </row>
    <row r="179" spans="3:31" s="319" customFormat="1" ht="14.45" hidden="1" x14ac:dyDescent="0.3">
      <c r="C179" s="345" t="s">
        <v>40</v>
      </c>
      <c r="D179" s="336" t="s">
        <v>41</v>
      </c>
      <c r="E179" s="337">
        <f t="shared" si="56"/>
        <v>0</v>
      </c>
      <c r="F179" s="337">
        <f t="shared" si="57"/>
        <v>59.534246575342465</v>
      </c>
      <c r="G179" s="338" t="e">
        <f t="shared" si="58"/>
        <v>#DIV/0!</v>
      </c>
      <c r="J179" s="340"/>
      <c r="K179" s="340"/>
      <c r="L179" s="341">
        <f t="shared" si="63"/>
        <v>44</v>
      </c>
      <c r="M179" s="341">
        <f t="shared" si="59"/>
        <v>204.76923076923077</v>
      </c>
      <c r="N179" s="342">
        <v>13</v>
      </c>
      <c r="O179" s="342"/>
      <c r="P179" s="342">
        <v>64</v>
      </c>
      <c r="Q179" s="341"/>
      <c r="R179" s="343">
        <f>2</f>
        <v>2</v>
      </c>
      <c r="S179" s="341"/>
      <c r="T179" s="341">
        <f t="shared" si="60"/>
        <v>2.4657534246575343</v>
      </c>
      <c r="U179" s="341">
        <f t="shared" si="61"/>
        <v>59.534246575342465</v>
      </c>
      <c r="V179" s="344">
        <f t="shared" si="62"/>
        <v>1.2907382439817627</v>
      </c>
      <c r="Z179" s="318"/>
      <c r="AA179" s="318"/>
      <c r="AB179" s="318"/>
      <c r="AC179" s="318"/>
      <c r="AD179" s="318"/>
      <c r="AE179" s="318"/>
    </row>
    <row r="180" spans="3:31" s="319" customFormat="1" ht="14.45" hidden="1" x14ac:dyDescent="0.3">
      <c r="C180" s="345" t="s">
        <v>41</v>
      </c>
      <c r="D180" s="336" t="s">
        <v>118</v>
      </c>
      <c r="E180" s="337">
        <f t="shared" si="56"/>
        <v>0</v>
      </c>
      <c r="F180" s="337">
        <f t="shared" si="57"/>
        <v>59.534246575342465</v>
      </c>
      <c r="G180" s="338" t="e">
        <f t="shared" si="58"/>
        <v>#DIV/0!</v>
      </c>
      <c r="J180" s="340"/>
      <c r="K180" s="340"/>
      <c r="L180" s="341">
        <f t="shared" si="63"/>
        <v>43</v>
      </c>
      <c r="M180" s="341">
        <f t="shared" si="59"/>
        <v>200.11538461538464</v>
      </c>
      <c r="N180" s="342">
        <v>13</v>
      </c>
      <c r="O180" s="342"/>
      <c r="P180" s="342">
        <v>64</v>
      </c>
      <c r="Q180" s="341"/>
      <c r="R180" s="343">
        <f>2</f>
        <v>2</v>
      </c>
      <c r="S180" s="341"/>
      <c r="T180" s="341">
        <f t="shared" si="60"/>
        <v>2.4657534246575343</v>
      </c>
      <c r="U180" s="341">
        <f t="shared" si="61"/>
        <v>59.534246575342465</v>
      </c>
      <c r="V180" s="344">
        <f t="shared" si="62"/>
        <v>1.2974995984929665</v>
      </c>
      <c r="Z180" s="318"/>
      <c r="AA180" s="318"/>
      <c r="AB180" s="318"/>
      <c r="AC180" s="318"/>
      <c r="AD180" s="318"/>
      <c r="AE180" s="318"/>
    </row>
    <row r="181" spans="3:31" s="319" customFormat="1" ht="14.45" hidden="1" x14ac:dyDescent="0.3">
      <c r="C181" s="345" t="s">
        <v>118</v>
      </c>
      <c r="D181" s="336" t="s">
        <v>119</v>
      </c>
      <c r="E181" s="337">
        <f t="shared" si="56"/>
        <v>0</v>
      </c>
      <c r="F181" s="337">
        <f t="shared" si="57"/>
        <v>59.534246575342465</v>
      </c>
      <c r="G181" s="338" t="e">
        <f t="shared" si="58"/>
        <v>#DIV/0!</v>
      </c>
      <c r="J181" s="340"/>
      <c r="K181" s="340"/>
      <c r="L181" s="341">
        <f t="shared" si="63"/>
        <v>42</v>
      </c>
      <c r="M181" s="341">
        <f t="shared" si="59"/>
        <v>195.46153846153848</v>
      </c>
      <c r="N181" s="342">
        <v>13</v>
      </c>
      <c r="O181" s="341"/>
      <c r="P181" s="342">
        <v>64</v>
      </c>
      <c r="Q181" s="343"/>
      <c r="R181" s="343">
        <f>2</f>
        <v>2</v>
      </c>
      <c r="S181" s="341"/>
      <c r="T181" s="341">
        <f t="shared" si="60"/>
        <v>2.4657534246575343</v>
      </c>
      <c r="U181" s="341">
        <f t="shared" si="61"/>
        <v>59.534246575342465</v>
      </c>
      <c r="V181" s="344">
        <f t="shared" si="62"/>
        <v>1.3045829222666083</v>
      </c>
      <c r="Y181" s="318"/>
      <c r="Z181" s="318"/>
      <c r="AA181" s="318"/>
      <c r="AB181" s="318"/>
      <c r="AC181" s="318"/>
      <c r="AD181" s="318"/>
    </row>
    <row r="182" spans="3:31" s="319" customFormat="1" ht="14.45" hidden="1" x14ac:dyDescent="0.3">
      <c r="C182" s="347" t="s">
        <v>119</v>
      </c>
      <c r="D182" s="348" t="s">
        <v>119</v>
      </c>
      <c r="E182" s="337">
        <f t="shared" si="56"/>
        <v>0</v>
      </c>
      <c r="F182" s="349">
        <f t="shared" si="57"/>
        <v>59.534246575342465</v>
      </c>
      <c r="G182" s="350" t="e">
        <f t="shared" si="58"/>
        <v>#DIV/0!</v>
      </c>
      <c r="J182" s="340"/>
      <c r="K182" s="340"/>
      <c r="L182" s="341">
        <f t="shared" si="63"/>
        <v>41</v>
      </c>
      <c r="M182" s="341">
        <f t="shared" si="59"/>
        <v>190.80769230769232</v>
      </c>
      <c r="N182" s="342">
        <v>13</v>
      </c>
      <c r="O182" s="341"/>
      <c r="P182" s="342">
        <v>64</v>
      </c>
      <c r="Q182" s="343"/>
      <c r="R182" s="343">
        <f>2</f>
        <v>2</v>
      </c>
      <c r="S182" s="341"/>
      <c r="T182" s="341">
        <f t="shared" si="60"/>
        <v>2.4657534246575343</v>
      </c>
      <c r="U182" s="341">
        <f t="shared" si="61"/>
        <v>59.534246575342465</v>
      </c>
      <c r="V182" s="344">
        <f t="shared" si="62"/>
        <v>1.3120117740292088</v>
      </c>
      <c r="Y182" s="318"/>
      <c r="Z182" s="318"/>
      <c r="AA182" s="318"/>
      <c r="AB182" s="318"/>
      <c r="AC182" s="318"/>
      <c r="AD182" s="318"/>
    </row>
    <row r="183" spans="3:31" s="319" customFormat="1" ht="14.45" hidden="1" x14ac:dyDescent="0.3">
      <c r="L183" s="341">
        <f t="shared" si="63"/>
        <v>40</v>
      </c>
      <c r="M183" s="341">
        <f t="shared" si="59"/>
        <v>186.15384615384616</v>
      </c>
      <c r="N183" s="342">
        <v>13</v>
      </c>
      <c r="O183" s="341"/>
      <c r="P183" s="342">
        <v>64</v>
      </c>
      <c r="Q183" s="343"/>
      <c r="R183" s="343">
        <f>2</f>
        <v>2</v>
      </c>
      <c r="S183" s="341"/>
      <c r="T183" s="341">
        <f t="shared" si="60"/>
        <v>2.4657534246575343</v>
      </c>
      <c r="U183" s="341">
        <f t="shared" si="61"/>
        <v>59.534246575342465</v>
      </c>
      <c r="V183" s="344">
        <f t="shared" si="62"/>
        <v>1.3198120683799388</v>
      </c>
      <c r="Y183" s="318"/>
      <c r="Z183" s="318"/>
      <c r="AA183" s="318"/>
      <c r="AB183" s="318"/>
      <c r="AC183" s="318"/>
      <c r="AD183" s="318"/>
    </row>
    <row r="184" spans="3:31" s="319" customFormat="1" ht="43.15" hidden="1" x14ac:dyDescent="0.3">
      <c r="C184" s="351"/>
      <c r="D184" s="352" t="s">
        <v>183</v>
      </c>
      <c r="E184" s="353" t="s">
        <v>60</v>
      </c>
      <c r="F184" s="352" t="s">
        <v>59</v>
      </c>
      <c r="G184" s="352" t="s">
        <v>184</v>
      </c>
      <c r="H184" s="352"/>
      <c r="I184" s="352" t="s">
        <v>59</v>
      </c>
      <c r="J184" s="352"/>
      <c r="L184" s="341">
        <f t="shared" si="63"/>
        <v>39</v>
      </c>
      <c r="M184" s="341">
        <f t="shared" si="59"/>
        <v>181.5</v>
      </c>
      <c r="N184" s="342">
        <v>13</v>
      </c>
      <c r="O184" s="341"/>
      <c r="P184" s="342">
        <v>64</v>
      </c>
      <c r="Q184" s="343"/>
      <c r="R184" s="343">
        <f>2</f>
        <v>2</v>
      </c>
      <c r="S184" s="341"/>
      <c r="T184" s="341">
        <f t="shared" si="60"/>
        <v>2.4657534246575343</v>
      </c>
      <c r="U184" s="341">
        <f t="shared" si="61"/>
        <v>59.534246575342465</v>
      </c>
      <c r="V184" s="344">
        <f t="shared" si="62"/>
        <v>1.3280123778255783</v>
      </c>
      <c r="Y184" s="318"/>
      <c r="Z184" s="318"/>
      <c r="AA184" s="318"/>
      <c r="AB184" s="318"/>
      <c r="AC184" s="318"/>
      <c r="AD184" s="318"/>
    </row>
    <row r="185" spans="3:31" s="319" customFormat="1" ht="14.45" hidden="1" x14ac:dyDescent="0.3">
      <c r="C185" s="354" t="s">
        <v>32</v>
      </c>
      <c r="D185" s="341">
        <v>22</v>
      </c>
      <c r="E185" s="355">
        <v>1</v>
      </c>
      <c r="F185" s="355">
        <v>0.88461538461538503</v>
      </c>
      <c r="G185" s="356">
        <f>SUM(D186:D196)</f>
        <v>230</v>
      </c>
      <c r="H185" s="351"/>
      <c r="I185" s="357">
        <f>SUM(F186:F196)</f>
        <v>9.1538461538461551</v>
      </c>
      <c r="J185" s="358">
        <f>G185-I185</f>
        <v>220.84615384615384</v>
      </c>
      <c r="L185" s="341">
        <f t="shared" si="63"/>
        <v>38</v>
      </c>
      <c r="M185" s="341">
        <f t="shared" si="59"/>
        <v>176.84615384615387</v>
      </c>
      <c r="N185" s="342">
        <v>13</v>
      </c>
      <c r="O185" s="341"/>
      <c r="P185" s="342">
        <v>64</v>
      </c>
      <c r="Q185" s="343"/>
      <c r="R185" s="343">
        <f>2</f>
        <v>2</v>
      </c>
      <c r="S185" s="341"/>
      <c r="T185" s="341">
        <f t="shared" si="60"/>
        <v>2.4657534246575343</v>
      </c>
      <c r="U185" s="341">
        <f t="shared" si="61"/>
        <v>59.534246575342465</v>
      </c>
      <c r="V185" s="344">
        <f t="shared" si="62"/>
        <v>1.3366442825051987</v>
      </c>
      <c r="Y185" s="318"/>
      <c r="Z185" s="318"/>
      <c r="AA185" s="318"/>
      <c r="AB185" s="318"/>
      <c r="AC185" s="318"/>
      <c r="AD185" s="318"/>
    </row>
    <row r="186" spans="3:31" s="319" customFormat="1" ht="14.45" hidden="1" x14ac:dyDescent="0.3">
      <c r="C186" s="354" t="s">
        <v>34</v>
      </c>
      <c r="D186" s="341">
        <v>19</v>
      </c>
      <c r="E186" s="355">
        <v>1</v>
      </c>
      <c r="F186" s="355">
        <v>0.76923076923076916</v>
      </c>
      <c r="G186" s="356">
        <f>SUM(D187:D196)</f>
        <v>211</v>
      </c>
      <c r="H186" s="351"/>
      <c r="I186" s="357">
        <f>SUM(F187:F196)</f>
        <v>8.3846153846153832</v>
      </c>
      <c r="J186" s="358">
        <f t="shared" ref="J186:J196" si="64">G186-I186</f>
        <v>202.61538461538461</v>
      </c>
      <c r="L186" s="341">
        <f t="shared" si="63"/>
        <v>37</v>
      </c>
      <c r="M186" s="341">
        <f t="shared" si="59"/>
        <v>172.19230769230771</v>
      </c>
      <c r="N186" s="342">
        <v>13</v>
      </c>
      <c r="O186" s="341"/>
      <c r="P186" s="342">
        <v>64</v>
      </c>
      <c r="Q186" s="343"/>
      <c r="R186" s="343">
        <f>2</f>
        <v>2</v>
      </c>
      <c r="S186" s="341"/>
      <c r="T186" s="341">
        <f t="shared" si="60"/>
        <v>2.4657534246575343</v>
      </c>
      <c r="U186" s="341">
        <f t="shared" si="61"/>
        <v>59.534246575342465</v>
      </c>
      <c r="V186" s="344">
        <f t="shared" si="62"/>
        <v>1.3457427766269607</v>
      </c>
      <c r="Y186" s="318"/>
      <c r="Z186" s="318"/>
      <c r="AA186" s="318"/>
      <c r="AB186" s="318"/>
      <c r="AC186" s="318"/>
      <c r="AD186" s="318"/>
    </row>
    <row r="187" spans="3:31" s="319" customFormat="1" ht="14.45" hidden="1" x14ac:dyDescent="0.3">
      <c r="C187" s="354" t="s">
        <v>151</v>
      </c>
      <c r="D187" s="341">
        <v>21</v>
      </c>
      <c r="E187" s="355">
        <v>0</v>
      </c>
      <c r="F187" s="355">
        <v>0.8076923076923076</v>
      </c>
      <c r="G187" s="356">
        <f>SUM(D188:D196)</f>
        <v>190</v>
      </c>
      <c r="H187" s="351"/>
      <c r="I187" s="357">
        <f>SUM(F188:F196)</f>
        <v>7.5769230769230766</v>
      </c>
      <c r="J187" s="358">
        <f t="shared" si="64"/>
        <v>182.42307692307693</v>
      </c>
      <c r="L187" s="341">
        <f t="shared" si="63"/>
        <v>36</v>
      </c>
      <c r="M187" s="341">
        <f t="shared" si="59"/>
        <v>167.53846153846155</v>
      </c>
      <c r="N187" s="342">
        <v>13</v>
      </c>
      <c r="O187" s="341"/>
      <c r="P187" s="342">
        <v>64</v>
      </c>
      <c r="Q187" s="343"/>
      <c r="R187" s="343">
        <f>2</f>
        <v>2</v>
      </c>
      <c r="S187" s="341"/>
      <c r="T187" s="341">
        <f t="shared" si="60"/>
        <v>2.4657534246575343</v>
      </c>
      <c r="U187" s="341">
        <f t="shared" si="61"/>
        <v>59.534246575342465</v>
      </c>
      <c r="V187" s="344">
        <f t="shared" si="62"/>
        <v>1.3553467426443766</v>
      </c>
      <c r="Y187" s="318"/>
      <c r="Z187" s="318"/>
      <c r="AA187" s="318"/>
      <c r="AB187" s="318"/>
      <c r="AC187" s="318"/>
      <c r="AD187" s="318"/>
    </row>
    <row r="188" spans="3:31" s="319" customFormat="1" ht="14.45" hidden="1" x14ac:dyDescent="0.3">
      <c r="C188" s="354" t="s">
        <v>152</v>
      </c>
      <c r="D188" s="341">
        <v>21</v>
      </c>
      <c r="E188" s="355">
        <v>1</v>
      </c>
      <c r="F188" s="355">
        <v>0.84615384615384615</v>
      </c>
      <c r="G188" s="356">
        <f>SUM(D189:D196)</f>
        <v>169</v>
      </c>
      <c r="H188" s="351"/>
      <c r="I188" s="357">
        <f>SUM(F189:F196)</f>
        <v>6.7307692307692299</v>
      </c>
      <c r="J188" s="358">
        <f t="shared" si="64"/>
        <v>162.26923076923077</v>
      </c>
      <c r="L188" s="341">
        <f t="shared" si="63"/>
        <v>35</v>
      </c>
      <c r="M188" s="341">
        <f t="shared" si="59"/>
        <v>162.88461538461539</v>
      </c>
      <c r="N188" s="342">
        <v>13</v>
      </c>
      <c r="O188" s="341"/>
      <c r="P188" s="342">
        <v>64</v>
      </c>
      <c r="Q188" s="343"/>
      <c r="R188" s="343">
        <f>2</f>
        <v>2</v>
      </c>
      <c r="S188" s="341"/>
      <c r="T188" s="341">
        <f t="shared" si="60"/>
        <v>2.4657534246575343</v>
      </c>
      <c r="U188" s="341">
        <f t="shared" si="61"/>
        <v>59.534246575342465</v>
      </c>
      <c r="V188" s="344">
        <f t="shared" si="62"/>
        <v>1.36549950671993</v>
      </c>
      <c r="Y188" s="318"/>
      <c r="Z188" s="318"/>
      <c r="AA188" s="318"/>
      <c r="AB188" s="318"/>
      <c r="AC188" s="318"/>
      <c r="AD188" s="318"/>
    </row>
    <row r="189" spans="3:31" s="319" customFormat="1" ht="14.45" hidden="1" x14ac:dyDescent="0.3">
      <c r="C189" s="354" t="s">
        <v>36</v>
      </c>
      <c r="D189" s="341">
        <v>21</v>
      </c>
      <c r="E189" s="355">
        <v>1</v>
      </c>
      <c r="F189" s="355">
        <v>0.84615384615384615</v>
      </c>
      <c r="G189" s="356">
        <f>SUM(D190:D196)</f>
        <v>148</v>
      </c>
      <c r="H189" s="351"/>
      <c r="I189" s="357">
        <f>SUM(F190:F196)</f>
        <v>5.8846153846153832</v>
      </c>
      <c r="J189" s="358">
        <f t="shared" si="64"/>
        <v>142.11538461538461</v>
      </c>
      <c r="L189" s="341">
        <f t="shared" si="63"/>
        <v>34</v>
      </c>
      <c r="M189" s="341">
        <f t="shared" si="59"/>
        <v>158.23076923076925</v>
      </c>
      <c r="N189" s="342">
        <v>13</v>
      </c>
      <c r="O189" s="341"/>
      <c r="P189" s="342">
        <v>64</v>
      </c>
      <c r="Q189" s="343"/>
      <c r="R189" s="343">
        <f>2</f>
        <v>2</v>
      </c>
      <c r="S189" s="341"/>
      <c r="T189" s="341">
        <f t="shared" si="60"/>
        <v>2.4657534246575343</v>
      </c>
      <c r="U189" s="341">
        <f t="shared" si="61"/>
        <v>59.534246575342465</v>
      </c>
      <c r="V189" s="344">
        <f t="shared" si="62"/>
        <v>1.3762494922116926</v>
      </c>
      <c r="Y189" s="318"/>
      <c r="Z189" s="318"/>
      <c r="AA189" s="318"/>
      <c r="AB189" s="318"/>
      <c r="AC189" s="318"/>
      <c r="AD189" s="318"/>
    </row>
    <row r="190" spans="3:31" s="319" customFormat="1" ht="14.45" hidden="1" x14ac:dyDescent="0.3">
      <c r="C190" s="354" t="s">
        <v>153</v>
      </c>
      <c r="D190" s="341">
        <v>21</v>
      </c>
      <c r="E190" s="355"/>
      <c r="F190" s="355">
        <v>0.8076923076923076</v>
      </c>
      <c r="G190" s="356">
        <f>SUM(D191:D196)</f>
        <v>127</v>
      </c>
      <c r="H190" s="351"/>
      <c r="I190" s="357">
        <f>SUM(F191:F196)</f>
        <v>5.0769230769230766</v>
      </c>
      <c r="J190" s="358">
        <f t="shared" si="64"/>
        <v>121.92307692307692</v>
      </c>
      <c r="L190" s="341">
        <f t="shared" si="63"/>
        <v>33</v>
      </c>
      <c r="M190" s="341">
        <f t="shared" si="59"/>
        <v>153.57692307692309</v>
      </c>
      <c r="N190" s="342">
        <v>13</v>
      </c>
      <c r="O190" s="341"/>
      <c r="P190" s="342">
        <v>64</v>
      </c>
      <c r="Q190" s="343"/>
      <c r="R190" s="343">
        <f>2</f>
        <v>2</v>
      </c>
      <c r="S190" s="341"/>
      <c r="T190" s="341">
        <f t="shared" si="60"/>
        <v>2.4657534246575343</v>
      </c>
      <c r="U190" s="341">
        <f t="shared" si="61"/>
        <v>59.534246575342465</v>
      </c>
      <c r="V190" s="344">
        <f t="shared" si="62"/>
        <v>1.3876509919756834</v>
      </c>
      <c r="Y190" s="318"/>
      <c r="Z190" s="318"/>
      <c r="AA190" s="318"/>
      <c r="AB190" s="318"/>
      <c r="AC190" s="318"/>
      <c r="AD190" s="318"/>
    </row>
    <row r="191" spans="3:31" s="319" customFormat="1" ht="14.45" hidden="1" x14ac:dyDescent="0.3">
      <c r="C191" s="354" t="s">
        <v>154</v>
      </c>
      <c r="D191" s="341">
        <v>22</v>
      </c>
      <c r="E191" s="355">
        <v>1</v>
      </c>
      <c r="F191" s="355">
        <v>0.88461538461538458</v>
      </c>
      <c r="G191" s="356">
        <f>SUM(D192:D196)</f>
        <v>105</v>
      </c>
      <c r="H191" s="351"/>
      <c r="I191" s="357">
        <f>SUM(F192:F196)</f>
        <v>4.1923076923076916</v>
      </c>
      <c r="J191" s="358">
        <f t="shared" si="64"/>
        <v>100.80769230769231</v>
      </c>
      <c r="L191" s="341">
        <f t="shared" si="63"/>
        <v>32</v>
      </c>
      <c r="M191" s="341">
        <f t="shared" si="59"/>
        <v>148.92307692307693</v>
      </c>
      <c r="N191" s="342">
        <v>13</v>
      </c>
      <c r="O191" s="341"/>
      <c r="P191" s="342">
        <v>64</v>
      </c>
      <c r="Q191" s="343"/>
      <c r="R191" s="343">
        <f>2</f>
        <v>2</v>
      </c>
      <c r="S191" s="341"/>
      <c r="T191" s="341">
        <f t="shared" si="60"/>
        <v>2.4657534246575343</v>
      </c>
      <c r="U191" s="341">
        <f t="shared" si="61"/>
        <v>59.534246575342465</v>
      </c>
      <c r="V191" s="344">
        <f t="shared" si="62"/>
        <v>1.3997650854749235</v>
      </c>
      <c r="Y191" s="318"/>
      <c r="Z191" s="318"/>
      <c r="AA191" s="318"/>
      <c r="AB191" s="318"/>
      <c r="AC191" s="318"/>
      <c r="AD191" s="318"/>
    </row>
    <row r="192" spans="3:31" s="319" customFormat="1" ht="14.45" hidden="1" x14ac:dyDescent="0.3">
      <c r="C192" s="354" t="s">
        <v>155</v>
      </c>
      <c r="D192" s="341">
        <v>21</v>
      </c>
      <c r="E192" s="355"/>
      <c r="F192" s="355">
        <v>0.8076923076923076</v>
      </c>
      <c r="G192" s="356">
        <f>SUM(D193:D196)</f>
        <v>84</v>
      </c>
      <c r="H192" s="351"/>
      <c r="I192" s="357">
        <f>SUM(F193:F196)</f>
        <v>3.3846153846153846</v>
      </c>
      <c r="J192" s="358">
        <f t="shared" si="64"/>
        <v>80.615384615384613</v>
      </c>
      <c r="L192" s="341">
        <f t="shared" si="63"/>
        <v>31</v>
      </c>
      <c r="M192" s="341">
        <f t="shared" si="59"/>
        <v>144.26923076923077</v>
      </c>
      <c r="N192" s="342">
        <v>13</v>
      </c>
      <c r="O192" s="341"/>
      <c r="P192" s="342">
        <v>64</v>
      </c>
      <c r="Q192" s="343"/>
      <c r="R192" s="343">
        <f>2</f>
        <v>2</v>
      </c>
      <c r="S192" s="341"/>
      <c r="T192" s="341">
        <f t="shared" si="60"/>
        <v>2.4657534246575343</v>
      </c>
      <c r="U192" s="341">
        <f t="shared" si="61"/>
        <v>59.534246575342465</v>
      </c>
      <c r="V192" s="344">
        <f t="shared" si="62"/>
        <v>1.4126607333934695</v>
      </c>
      <c r="Y192" s="318"/>
      <c r="Z192" s="318"/>
      <c r="AA192" s="318"/>
      <c r="AB192" s="318"/>
      <c r="AC192" s="318"/>
      <c r="AD192" s="318"/>
    </row>
    <row r="193" spans="3:30" s="319" customFormat="1" ht="14.45" hidden="1" x14ac:dyDescent="0.3">
      <c r="C193" s="354" t="s">
        <v>180</v>
      </c>
      <c r="D193" s="341">
        <v>21</v>
      </c>
      <c r="E193" s="355">
        <v>1</v>
      </c>
      <c r="F193" s="355">
        <v>0.84615384615384615</v>
      </c>
      <c r="G193" s="356">
        <f>SUM(D194:D196)</f>
        <v>63</v>
      </c>
      <c r="H193" s="351"/>
      <c r="I193" s="357">
        <f>SUM(F194:F196)</f>
        <v>2.5384615384615383</v>
      </c>
      <c r="J193" s="358">
        <f t="shared" si="64"/>
        <v>60.46153846153846</v>
      </c>
      <c r="L193" s="341">
        <f t="shared" si="63"/>
        <v>30</v>
      </c>
      <c r="M193" s="341">
        <f t="shared" si="59"/>
        <v>139.61538461538461</v>
      </c>
      <c r="N193" s="342">
        <v>13</v>
      </c>
      <c r="O193" s="341"/>
      <c r="P193" s="342">
        <v>64</v>
      </c>
      <c r="Q193" s="343"/>
      <c r="R193" s="343">
        <f>2</f>
        <v>2</v>
      </c>
      <c r="S193" s="341"/>
      <c r="T193" s="341">
        <f t="shared" si="60"/>
        <v>2.4657534246575343</v>
      </c>
      <c r="U193" s="341">
        <f t="shared" si="61"/>
        <v>59.534246575342465</v>
      </c>
      <c r="V193" s="344">
        <f t="shared" si="62"/>
        <v>1.4264160911732517</v>
      </c>
      <c r="Y193" s="318"/>
      <c r="Z193" s="318"/>
      <c r="AA193" s="318"/>
      <c r="AB193" s="318"/>
      <c r="AC193" s="318"/>
      <c r="AD193" s="318"/>
    </row>
    <row r="194" spans="3:30" s="319" customFormat="1" ht="14.45" hidden="1" x14ac:dyDescent="0.3">
      <c r="C194" s="354" t="s">
        <v>156</v>
      </c>
      <c r="D194" s="341">
        <v>22</v>
      </c>
      <c r="E194" s="355">
        <v>1</v>
      </c>
      <c r="F194" s="355">
        <v>0.88461538461538458</v>
      </c>
      <c r="G194" s="356">
        <f>SUM(D195:D196)</f>
        <v>41</v>
      </c>
      <c r="H194" s="351"/>
      <c r="I194" s="357">
        <f>SUM(F195:F196)</f>
        <v>1.6538461538461537</v>
      </c>
      <c r="J194" s="358">
        <f t="shared" si="64"/>
        <v>39.346153846153847</v>
      </c>
      <c r="L194" s="341">
        <f t="shared" si="63"/>
        <v>29</v>
      </c>
      <c r="M194" s="341">
        <f t="shared" si="59"/>
        <v>134.96153846153848</v>
      </c>
      <c r="N194" s="342">
        <v>13</v>
      </c>
      <c r="O194" s="341"/>
      <c r="P194" s="342">
        <v>64</v>
      </c>
      <c r="Q194" s="343"/>
      <c r="R194" s="343">
        <f>2</f>
        <v>2</v>
      </c>
      <c r="S194" s="341"/>
      <c r="T194" s="341">
        <f t="shared" si="60"/>
        <v>2.4657534246575343</v>
      </c>
      <c r="U194" s="341">
        <f t="shared" si="61"/>
        <v>59.534246575342465</v>
      </c>
      <c r="V194" s="344">
        <f t="shared" si="62"/>
        <v>1.4411200943171569</v>
      </c>
      <c r="Y194" s="318"/>
      <c r="Z194" s="318"/>
      <c r="AA194" s="318"/>
      <c r="AB194" s="318"/>
      <c r="AC194" s="318"/>
      <c r="AD194" s="318"/>
    </row>
    <row r="195" spans="3:30" s="319" customFormat="1" ht="14.45" hidden="1" x14ac:dyDescent="0.3">
      <c r="C195" s="354" t="s">
        <v>157</v>
      </c>
      <c r="D195" s="341">
        <v>20</v>
      </c>
      <c r="E195" s="355"/>
      <c r="F195" s="355">
        <v>0.76923076923076916</v>
      </c>
      <c r="G195" s="356">
        <f>SUM(D196)</f>
        <v>21</v>
      </c>
      <c r="H195" s="351"/>
      <c r="I195" s="357">
        <f>SUM(F196)</f>
        <v>0.88461538461538458</v>
      </c>
      <c r="J195" s="358">
        <f t="shared" si="64"/>
        <v>20.115384615384617</v>
      </c>
      <c r="L195" s="341">
        <f t="shared" si="63"/>
        <v>28</v>
      </c>
      <c r="M195" s="341">
        <f t="shared" si="59"/>
        <v>130.30769230769232</v>
      </c>
      <c r="N195" s="342">
        <v>13</v>
      </c>
      <c r="O195" s="341"/>
      <c r="P195" s="342">
        <v>64</v>
      </c>
      <c r="Q195" s="343"/>
      <c r="R195" s="343">
        <f>2</f>
        <v>2</v>
      </c>
      <c r="S195" s="341"/>
      <c r="T195" s="341">
        <f t="shared" si="60"/>
        <v>2.4657534246575343</v>
      </c>
      <c r="U195" s="341">
        <f t="shared" si="61"/>
        <v>59.534246575342465</v>
      </c>
      <c r="V195" s="344">
        <f t="shared" si="62"/>
        <v>1.4568743833999127</v>
      </c>
      <c r="Y195" s="318"/>
      <c r="Z195" s="318"/>
      <c r="AA195" s="318"/>
      <c r="AB195" s="318"/>
      <c r="AC195" s="318"/>
      <c r="AD195" s="318"/>
    </row>
    <row r="196" spans="3:30" s="319" customFormat="1" ht="14.45" hidden="1" x14ac:dyDescent="0.3">
      <c r="C196" s="354" t="s">
        <v>158</v>
      </c>
      <c r="D196" s="341">
        <v>21</v>
      </c>
      <c r="E196" s="355">
        <v>2</v>
      </c>
      <c r="F196" s="355">
        <v>0.88461538461538458</v>
      </c>
      <c r="G196" s="356">
        <f>D196</f>
        <v>21</v>
      </c>
      <c r="H196" s="351"/>
      <c r="I196" s="357">
        <f>F196</f>
        <v>0.88461538461538458</v>
      </c>
      <c r="J196" s="358">
        <f t="shared" si="64"/>
        <v>20.115384615384617</v>
      </c>
      <c r="L196" s="341">
        <f t="shared" si="63"/>
        <v>27</v>
      </c>
      <c r="M196" s="341">
        <f t="shared" si="59"/>
        <v>125.65384615384616</v>
      </c>
      <c r="N196" s="342">
        <v>13</v>
      </c>
      <c r="O196" s="341"/>
      <c r="P196" s="342">
        <v>64</v>
      </c>
      <c r="Q196" s="343"/>
      <c r="R196" s="343">
        <f>2</f>
        <v>2</v>
      </c>
      <c r="S196" s="341"/>
      <c r="T196" s="341">
        <f t="shared" si="60"/>
        <v>2.4657534246575343</v>
      </c>
      <c r="U196" s="341">
        <f t="shared" si="61"/>
        <v>59.534246575342465</v>
      </c>
      <c r="V196" s="344">
        <f t="shared" si="62"/>
        <v>1.4737956568591686</v>
      </c>
      <c r="Y196" s="318"/>
      <c r="Z196" s="318"/>
      <c r="AA196" s="318"/>
      <c r="AB196" s="318"/>
      <c r="AC196" s="318"/>
      <c r="AD196" s="318"/>
    </row>
    <row r="197" spans="3:30" s="319" customFormat="1" ht="14.45" hidden="1" x14ac:dyDescent="0.3">
      <c r="L197" s="341">
        <f t="shared" si="63"/>
        <v>26</v>
      </c>
      <c r="M197" s="341">
        <f t="shared" si="59"/>
        <v>121.00000000000001</v>
      </c>
      <c r="N197" s="342">
        <v>13</v>
      </c>
      <c r="O197" s="341"/>
      <c r="P197" s="342">
        <v>64</v>
      </c>
      <c r="Q197" s="343"/>
      <c r="R197" s="343">
        <f>2</f>
        <v>2</v>
      </c>
      <c r="S197" s="341"/>
      <c r="T197" s="341">
        <f t="shared" si="60"/>
        <v>2.4657534246575343</v>
      </c>
      <c r="U197" s="341">
        <f t="shared" si="61"/>
        <v>59.534246575342465</v>
      </c>
      <c r="V197" s="344">
        <f t="shared" si="62"/>
        <v>1.4920185667383674</v>
      </c>
      <c r="Y197" s="318"/>
      <c r="Z197" s="318"/>
      <c r="AA197" s="318"/>
      <c r="AB197" s="318"/>
      <c r="AC197" s="318"/>
      <c r="AD197" s="318"/>
    </row>
    <row r="198" spans="3:30" s="319" customFormat="1" ht="14.45" hidden="1" x14ac:dyDescent="0.3">
      <c r="C198" s="359"/>
      <c r="D198" s="359"/>
      <c r="E198" s="359"/>
      <c r="F198" s="359"/>
      <c r="G198" s="359"/>
      <c r="H198" s="359"/>
      <c r="I198" s="359"/>
      <c r="L198" s="341">
        <f t="shared" si="63"/>
        <v>25</v>
      </c>
      <c r="M198" s="341">
        <f t="shared" si="59"/>
        <v>116.34615384615385</v>
      </c>
      <c r="N198" s="342">
        <v>13</v>
      </c>
      <c r="O198" s="341"/>
      <c r="P198" s="342">
        <v>64</v>
      </c>
      <c r="Q198" s="343"/>
      <c r="R198" s="343">
        <f>2</f>
        <v>2</v>
      </c>
      <c r="S198" s="341"/>
      <c r="T198" s="341">
        <f t="shared" si="60"/>
        <v>2.4657534246575343</v>
      </c>
      <c r="U198" s="341">
        <f t="shared" si="61"/>
        <v>59.534246575342465</v>
      </c>
      <c r="V198" s="344">
        <f t="shared" si="62"/>
        <v>1.5116993094079021</v>
      </c>
      <c r="Y198" s="318"/>
      <c r="Z198" s="318"/>
      <c r="AA198" s="318"/>
      <c r="AB198" s="318"/>
      <c r="AC198" s="318"/>
      <c r="AD198" s="318"/>
    </row>
    <row r="199" spans="3:30" s="319" customFormat="1" ht="14.45" hidden="1" x14ac:dyDescent="0.3">
      <c r="C199" s="359"/>
      <c r="D199" s="359"/>
      <c r="E199" s="359"/>
      <c r="F199" s="359"/>
      <c r="G199" s="359"/>
      <c r="H199" s="359"/>
      <c r="I199" s="359"/>
      <c r="L199" s="341">
        <f t="shared" si="63"/>
        <v>24</v>
      </c>
      <c r="M199" s="341">
        <f t="shared" si="59"/>
        <v>111.69230769230771</v>
      </c>
      <c r="N199" s="342">
        <v>13</v>
      </c>
      <c r="O199" s="341"/>
      <c r="P199" s="342">
        <v>64</v>
      </c>
      <c r="Q199" s="343"/>
      <c r="R199" s="343">
        <f>2</f>
        <v>2</v>
      </c>
      <c r="S199" s="341"/>
      <c r="T199" s="341">
        <f t="shared" si="60"/>
        <v>2.4657534246575343</v>
      </c>
      <c r="U199" s="341">
        <f t="shared" si="61"/>
        <v>59.534246575342465</v>
      </c>
      <c r="V199" s="344">
        <f>(M199+U199)/M199</f>
        <v>1.5330201139665645</v>
      </c>
      <c r="Y199" s="318"/>
      <c r="Z199" s="318"/>
      <c r="AA199" s="318"/>
      <c r="AB199" s="318"/>
      <c r="AC199" s="318"/>
      <c r="AD199" s="318"/>
    </row>
    <row r="200" spans="3:30" s="319" customFormat="1" ht="14.45" hidden="1" x14ac:dyDescent="0.3">
      <c r="C200" s="359"/>
      <c r="D200" s="359"/>
      <c r="E200" s="359"/>
      <c r="F200" s="359"/>
      <c r="G200" s="359"/>
      <c r="H200" s="359"/>
      <c r="I200" s="359"/>
      <c r="L200" s="341">
        <f t="shared" si="63"/>
        <v>23</v>
      </c>
      <c r="M200" s="341">
        <f t="shared" si="59"/>
        <v>107.03846153846155</v>
      </c>
      <c r="N200" s="342">
        <v>13</v>
      </c>
      <c r="O200" s="341"/>
      <c r="P200" s="342">
        <v>64</v>
      </c>
      <c r="Q200" s="343"/>
      <c r="R200" s="343">
        <f>2</f>
        <v>2</v>
      </c>
      <c r="S200" s="341"/>
      <c r="T200" s="341">
        <f t="shared" si="60"/>
        <v>2.4657534246575343</v>
      </c>
      <c r="U200" s="341">
        <f t="shared" si="61"/>
        <v>59.534246575342465</v>
      </c>
      <c r="V200" s="344">
        <f t="shared" si="62"/>
        <v>1.5561949015303285</v>
      </c>
      <c r="Y200" s="318"/>
      <c r="Z200" s="318"/>
      <c r="AA200" s="318"/>
      <c r="AB200" s="318"/>
      <c r="AC200" s="318"/>
      <c r="AD200" s="318"/>
    </row>
    <row r="201" spans="3:30" s="319" customFormat="1" ht="14.45" hidden="1" x14ac:dyDescent="0.3">
      <c r="C201" s="359"/>
      <c r="D201" s="359"/>
      <c r="E201" s="359"/>
      <c r="F201" s="359"/>
      <c r="G201" s="359"/>
      <c r="H201" s="359"/>
      <c r="I201" s="359"/>
      <c r="L201" s="341">
        <f t="shared" si="63"/>
        <v>22</v>
      </c>
      <c r="M201" s="341">
        <f t="shared" si="59"/>
        <v>102.38461538461539</v>
      </c>
      <c r="N201" s="342">
        <v>13</v>
      </c>
      <c r="O201" s="341"/>
      <c r="P201" s="342">
        <v>64</v>
      </c>
      <c r="Q201" s="343"/>
      <c r="R201" s="343">
        <f>2</f>
        <v>2</v>
      </c>
      <c r="S201" s="341"/>
      <c r="T201" s="341">
        <f t="shared" si="60"/>
        <v>2.4657534246575343</v>
      </c>
      <c r="U201" s="341">
        <f t="shared" si="61"/>
        <v>59.534246575342465</v>
      </c>
      <c r="V201" s="344">
        <f t="shared" si="62"/>
        <v>1.581476487963525</v>
      </c>
      <c r="Y201" s="318"/>
      <c r="Z201" s="318"/>
      <c r="AA201" s="318"/>
      <c r="AB201" s="318"/>
      <c r="AC201" s="318"/>
      <c r="AD201" s="318"/>
    </row>
    <row r="202" spans="3:30" s="319" customFormat="1" ht="14.45" hidden="1" x14ac:dyDescent="0.3">
      <c r="C202" s="359"/>
      <c r="D202" s="359"/>
      <c r="E202" s="359"/>
      <c r="F202" s="359"/>
      <c r="G202" s="359"/>
      <c r="H202" s="359"/>
      <c r="I202" s="359"/>
      <c r="L202" s="341">
        <f t="shared" si="63"/>
        <v>21</v>
      </c>
      <c r="M202" s="341">
        <f t="shared" si="59"/>
        <v>97.730769230769241</v>
      </c>
      <c r="N202" s="342">
        <v>13</v>
      </c>
      <c r="O202" s="341"/>
      <c r="P202" s="342">
        <v>64</v>
      </c>
      <c r="Q202" s="343"/>
      <c r="R202" s="343">
        <f>2</f>
        <v>2</v>
      </c>
      <c r="S202" s="341"/>
      <c r="T202" s="341">
        <f t="shared" si="60"/>
        <v>2.4657534246575343</v>
      </c>
      <c r="U202" s="341">
        <f t="shared" si="61"/>
        <v>59.534246575342465</v>
      </c>
      <c r="V202" s="344">
        <f t="shared" si="62"/>
        <v>1.6091658445332169</v>
      </c>
      <c r="Y202" s="318"/>
      <c r="Z202" s="318"/>
      <c r="AA202" s="318"/>
      <c r="AB202" s="318"/>
      <c r="AC202" s="318"/>
      <c r="AD202" s="318"/>
    </row>
    <row r="203" spans="3:30" s="319" customFormat="1" ht="14.45" hidden="1" x14ac:dyDescent="0.3">
      <c r="C203" s="359"/>
      <c r="D203" s="359"/>
      <c r="E203" s="359"/>
      <c r="F203" s="359"/>
      <c r="G203" s="359"/>
      <c r="H203" s="359"/>
      <c r="I203" s="359"/>
      <c r="L203" s="341">
        <f t="shared" si="63"/>
        <v>20</v>
      </c>
      <c r="M203" s="341">
        <f t="shared" si="59"/>
        <v>93.07692307692308</v>
      </c>
      <c r="N203" s="342">
        <v>13</v>
      </c>
      <c r="O203" s="341"/>
      <c r="P203" s="342">
        <v>64</v>
      </c>
      <c r="Q203" s="343"/>
      <c r="R203" s="343">
        <f>2</f>
        <v>2</v>
      </c>
      <c r="S203" s="341"/>
      <c r="T203" s="341">
        <f t="shared" si="60"/>
        <v>2.4657534246575343</v>
      </c>
      <c r="U203" s="341">
        <f t="shared" si="61"/>
        <v>59.534246575342465</v>
      </c>
      <c r="V203" s="344">
        <f t="shared" si="62"/>
        <v>1.6396241367598776</v>
      </c>
      <c r="Y203" s="318"/>
      <c r="Z203" s="318"/>
      <c r="AA203" s="318"/>
      <c r="AB203" s="318"/>
      <c r="AC203" s="318"/>
      <c r="AD203" s="318"/>
    </row>
    <row r="204" spans="3:30" s="319" customFormat="1" ht="14.45" hidden="1" x14ac:dyDescent="0.3">
      <c r="C204" s="359"/>
      <c r="D204" s="359"/>
      <c r="E204" s="359"/>
      <c r="F204" s="359"/>
      <c r="G204" s="359"/>
      <c r="H204" s="359"/>
      <c r="I204" s="359"/>
      <c r="L204" s="341">
        <f t="shared" si="63"/>
        <v>19</v>
      </c>
      <c r="M204" s="341">
        <f t="shared" si="59"/>
        <v>88.423076923076934</v>
      </c>
      <c r="N204" s="342">
        <v>13</v>
      </c>
      <c r="O204" s="341"/>
      <c r="P204" s="342">
        <v>64</v>
      </c>
      <c r="Q204" s="343"/>
      <c r="R204" s="343">
        <f>2</f>
        <v>2</v>
      </c>
      <c r="S204" s="341"/>
      <c r="T204" s="341">
        <f t="shared" si="60"/>
        <v>2.4657534246575343</v>
      </c>
      <c r="U204" s="341">
        <f t="shared" si="61"/>
        <v>59.534246575342465</v>
      </c>
      <c r="V204" s="344">
        <f t="shared" si="62"/>
        <v>1.6732885650103975</v>
      </c>
      <c r="Y204" s="318"/>
      <c r="Z204" s="318"/>
      <c r="AA204" s="318"/>
      <c r="AB204" s="318"/>
      <c r="AC204" s="318"/>
      <c r="AD204" s="318"/>
    </row>
    <row r="205" spans="3:30" s="319" customFormat="1" ht="14.45" hidden="1" x14ac:dyDescent="0.3">
      <c r="C205" s="359"/>
      <c r="D205" s="359"/>
      <c r="E205" s="359"/>
      <c r="F205" s="359"/>
      <c r="G205" s="359"/>
      <c r="H205" s="359"/>
      <c r="I205" s="359"/>
      <c r="L205" s="341">
        <f t="shared" si="63"/>
        <v>18</v>
      </c>
      <c r="M205" s="341">
        <f t="shared" si="59"/>
        <v>83.769230769230774</v>
      </c>
      <c r="N205" s="342">
        <v>13</v>
      </c>
      <c r="O205" s="341"/>
      <c r="P205" s="342">
        <v>64</v>
      </c>
      <c r="Q205" s="343"/>
      <c r="R205" s="343">
        <f>2</f>
        <v>2</v>
      </c>
      <c r="S205" s="341"/>
      <c r="T205" s="341">
        <f t="shared" si="60"/>
        <v>2.4657534246575343</v>
      </c>
      <c r="U205" s="341">
        <f t="shared" si="61"/>
        <v>59.534246575342465</v>
      </c>
      <c r="V205" s="344">
        <f t="shared" si="62"/>
        <v>1.7106934852887532</v>
      </c>
      <c r="Y205" s="318"/>
      <c r="Z205" s="318"/>
      <c r="AA205" s="318"/>
      <c r="AB205" s="318"/>
      <c r="AC205" s="318"/>
      <c r="AD205" s="318"/>
    </row>
    <row r="206" spans="3:30" s="319" customFormat="1" ht="14.45" hidden="1" x14ac:dyDescent="0.3">
      <c r="C206" s="359"/>
      <c r="D206" s="359"/>
      <c r="E206" s="359"/>
      <c r="F206" s="359"/>
      <c r="G206" s="359"/>
      <c r="H206" s="359"/>
      <c r="I206" s="359"/>
      <c r="L206" s="341">
        <f t="shared" si="63"/>
        <v>17</v>
      </c>
      <c r="M206" s="341">
        <f t="shared" si="59"/>
        <v>79.115384615384627</v>
      </c>
      <c r="N206" s="342">
        <v>13</v>
      </c>
      <c r="O206" s="341"/>
      <c r="P206" s="342">
        <v>64</v>
      </c>
      <c r="Q206" s="343"/>
      <c r="R206" s="343">
        <f>2</f>
        <v>2</v>
      </c>
      <c r="S206" s="341"/>
      <c r="T206" s="341">
        <f t="shared" si="60"/>
        <v>2.4657534246575343</v>
      </c>
      <c r="U206" s="341">
        <f t="shared" si="61"/>
        <v>59.534246575342465</v>
      </c>
      <c r="V206" s="344">
        <f t="shared" si="62"/>
        <v>1.7524989844233854</v>
      </c>
      <c r="Y206" s="318"/>
      <c r="Z206" s="318"/>
      <c r="AA206" s="318"/>
      <c r="AB206" s="318"/>
      <c r="AC206" s="318"/>
      <c r="AD206" s="318"/>
    </row>
    <row r="207" spans="3:30" s="319" customFormat="1" ht="14.45" hidden="1" x14ac:dyDescent="0.3">
      <c r="C207" s="359"/>
      <c r="D207" s="359"/>
      <c r="E207" s="359"/>
      <c r="F207" s="359"/>
      <c r="G207" s="359"/>
      <c r="H207" s="359"/>
      <c r="I207" s="359"/>
      <c r="L207" s="341">
        <f t="shared" si="63"/>
        <v>16</v>
      </c>
      <c r="M207" s="341">
        <f t="shared" si="59"/>
        <v>74.461538461538467</v>
      </c>
      <c r="N207" s="342">
        <v>13</v>
      </c>
      <c r="O207" s="341"/>
      <c r="P207" s="342">
        <v>64</v>
      </c>
      <c r="Q207" s="343"/>
      <c r="R207" s="343">
        <f>2</f>
        <v>2</v>
      </c>
      <c r="S207" s="341"/>
      <c r="T207" s="341">
        <f t="shared" si="60"/>
        <v>2.4657534246575343</v>
      </c>
      <c r="U207" s="341">
        <f t="shared" si="61"/>
        <v>59.534246575342465</v>
      </c>
      <c r="V207" s="344">
        <f t="shared" si="62"/>
        <v>1.799530170949847</v>
      </c>
      <c r="Y207" s="318"/>
      <c r="Z207" s="318"/>
      <c r="AA207" s="318"/>
      <c r="AB207" s="318"/>
      <c r="AC207" s="318"/>
      <c r="AD207" s="318"/>
    </row>
    <row r="208" spans="3:30" s="319" customFormat="1" ht="14.45" hidden="1" x14ac:dyDescent="0.3">
      <c r="C208" s="359"/>
      <c r="D208" s="359"/>
      <c r="E208" s="359"/>
      <c r="F208" s="359"/>
      <c r="G208" s="359"/>
      <c r="H208" s="359"/>
      <c r="I208" s="359"/>
      <c r="L208" s="341">
        <f>L207-1</f>
        <v>15</v>
      </c>
      <c r="M208" s="341">
        <f t="shared" si="59"/>
        <v>69.807692307692307</v>
      </c>
      <c r="N208" s="342">
        <v>13</v>
      </c>
      <c r="O208" s="341"/>
      <c r="P208" s="342">
        <v>64</v>
      </c>
      <c r="Q208" s="343"/>
      <c r="R208" s="343">
        <f>2</f>
        <v>2</v>
      </c>
      <c r="S208" s="341"/>
      <c r="T208" s="341">
        <f t="shared" si="60"/>
        <v>2.4657534246575343</v>
      </c>
      <c r="U208" s="341">
        <f t="shared" si="61"/>
        <v>59.534246575342465</v>
      </c>
      <c r="V208" s="344">
        <f t="shared" si="62"/>
        <v>1.8528321823465037</v>
      </c>
      <c r="Y208" s="318"/>
      <c r="Z208" s="318"/>
      <c r="AA208" s="318"/>
      <c r="AB208" s="318"/>
      <c r="AC208" s="318"/>
      <c r="AD208" s="318"/>
    </row>
    <row r="209" spans="3:30" s="319" customFormat="1" ht="14.45" hidden="1" x14ac:dyDescent="0.3">
      <c r="C209" s="359"/>
      <c r="D209" s="359"/>
      <c r="E209" s="359"/>
      <c r="F209" s="359"/>
      <c r="G209" s="359"/>
      <c r="H209" s="359"/>
      <c r="I209" s="359"/>
      <c r="L209" s="341">
        <f t="shared" si="63"/>
        <v>14</v>
      </c>
      <c r="M209" s="341">
        <f t="shared" si="59"/>
        <v>65.15384615384616</v>
      </c>
      <c r="N209" s="342">
        <v>13</v>
      </c>
      <c r="O209" s="341"/>
      <c r="P209" s="342">
        <v>64</v>
      </c>
      <c r="Q209" s="343"/>
      <c r="R209" s="343">
        <f>2</f>
        <v>2</v>
      </c>
      <c r="S209" s="341"/>
      <c r="T209" s="341">
        <f t="shared" si="60"/>
        <v>2.4657534246575343</v>
      </c>
      <c r="U209" s="341">
        <f t="shared" si="61"/>
        <v>59.534246575342465</v>
      </c>
      <c r="V209" s="344">
        <f t="shared" si="62"/>
        <v>1.9137487667998252</v>
      </c>
      <c r="Y209" s="318"/>
      <c r="Z209" s="318"/>
      <c r="AA209" s="318"/>
      <c r="AB209" s="318"/>
      <c r="AC209" s="318"/>
      <c r="AD209" s="318"/>
    </row>
    <row r="210" spans="3:30" s="319" customFormat="1" ht="14.45" hidden="1" x14ac:dyDescent="0.3">
      <c r="C210" s="359"/>
      <c r="D210" s="359"/>
      <c r="E210" s="359"/>
      <c r="F210" s="359"/>
      <c r="G210" s="359"/>
      <c r="H210" s="359"/>
      <c r="I210" s="359"/>
      <c r="L210" s="341">
        <f t="shared" si="63"/>
        <v>13</v>
      </c>
      <c r="M210" s="341">
        <f t="shared" si="59"/>
        <v>60.500000000000007</v>
      </c>
      <c r="N210" s="342">
        <v>13</v>
      </c>
      <c r="O210" s="341"/>
      <c r="P210" s="342">
        <v>64</v>
      </c>
      <c r="Q210" s="343"/>
      <c r="R210" s="343">
        <f>2</f>
        <v>2</v>
      </c>
      <c r="S210" s="341"/>
      <c r="T210" s="341">
        <f t="shared" si="60"/>
        <v>2.4657534246575343</v>
      </c>
      <c r="U210" s="341">
        <f t="shared" si="61"/>
        <v>59.534246575342465</v>
      </c>
      <c r="V210" s="344">
        <f t="shared" si="62"/>
        <v>1.984037133476735</v>
      </c>
      <c r="Y210" s="318"/>
      <c r="Z210" s="318"/>
      <c r="AA210" s="318"/>
      <c r="AB210" s="318"/>
      <c r="AC210" s="318"/>
      <c r="AD210" s="318"/>
    </row>
    <row r="211" spans="3:30" s="319" customFormat="1" ht="14.45" hidden="1" x14ac:dyDescent="0.3">
      <c r="C211" s="359"/>
      <c r="D211" s="359"/>
      <c r="E211" s="359"/>
      <c r="F211" s="359"/>
      <c r="G211" s="359"/>
      <c r="H211" s="359"/>
      <c r="I211" s="359"/>
      <c r="L211" s="341">
        <f t="shared" si="63"/>
        <v>12</v>
      </c>
      <c r="M211" s="341">
        <f t="shared" si="59"/>
        <v>55.846153846153854</v>
      </c>
      <c r="N211" s="342">
        <v>13</v>
      </c>
      <c r="O211" s="341"/>
      <c r="P211" s="342">
        <v>64</v>
      </c>
      <c r="Q211" s="343"/>
      <c r="R211" s="343">
        <f>2</f>
        <v>2</v>
      </c>
      <c r="S211" s="341"/>
      <c r="T211" s="341">
        <f t="shared" si="60"/>
        <v>2.4657534246575343</v>
      </c>
      <c r="U211" s="341">
        <f t="shared" si="61"/>
        <v>59.534246575342465</v>
      </c>
      <c r="V211" s="344">
        <f t="shared" si="62"/>
        <v>2.0660402279331294</v>
      </c>
      <c r="Y211" s="318"/>
      <c r="Z211" s="318"/>
      <c r="AA211" s="318"/>
      <c r="AB211" s="318"/>
      <c r="AC211" s="318"/>
      <c r="AD211" s="318"/>
    </row>
    <row r="212" spans="3:30" s="319" customFormat="1" ht="14.45" hidden="1" x14ac:dyDescent="0.3">
      <c r="F212" s="359"/>
      <c r="I212" s="359"/>
      <c r="L212" s="341">
        <f t="shared" si="63"/>
        <v>11</v>
      </c>
      <c r="M212" s="341">
        <f t="shared" si="59"/>
        <v>51.192307692307693</v>
      </c>
      <c r="N212" s="342">
        <v>13</v>
      </c>
      <c r="O212" s="341"/>
      <c r="P212" s="342">
        <v>64</v>
      </c>
      <c r="Q212" s="343"/>
      <c r="R212" s="343">
        <f>2</f>
        <v>2</v>
      </c>
      <c r="S212" s="341"/>
      <c r="T212" s="341">
        <f t="shared" si="60"/>
        <v>2.4657534246575343</v>
      </c>
      <c r="U212" s="341">
        <f t="shared" si="61"/>
        <v>59.534246575342465</v>
      </c>
      <c r="V212" s="344">
        <f t="shared" si="62"/>
        <v>2.1629529759270505</v>
      </c>
      <c r="Y212" s="318"/>
      <c r="Z212" s="318"/>
      <c r="AA212" s="318"/>
      <c r="AB212" s="318"/>
      <c r="AC212" s="318"/>
      <c r="AD212" s="318"/>
    </row>
    <row r="213" spans="3:30" s="319" customFormat="1" ht="14.45" hidden="1" x14ac:dyDescent="0.3">
      <c r="F213" s="359"/>
      <c r="I213" s="359"/>
      <c r="L213" s="341">
        <f>L212-1</f>
        <v>10</v>
      </c>
      <c r="M213" s="341">
        <f t="shared" si="59"/>
        <v>46.53846153846154</v>
      </c>
      <c r="N213" s="342">
        <v>13</v>
      </c>
      <c r="O213" s="341"/>
      <c r="P213" s="342">
        <v>64</v>
      </c>
      <c r="Q213" s="343"/>
      <c r="R213" s="343">
        <f>2</f>
        <v>2</v>
      </c>
      <c r="S213" s="341"/>
      <c r="T213" s="341">
        <f t="shared" si="60"/>
        <v>2.4657534246575343</v>
      </c>
      <c r="U213" s="341">
        <f t="shared" si="61"/>
        <v>59.534246575342465</v>
      </c>
      <c r="V213" s="344">
        <f t="shared" si="62"/>
        <v>2.2792482735197552</v>
      </c>
      <c r="Y213" s="318"/>
      <c r="Z213" s="318"/>
      <c r="AA213" s="318"/>
      <c r="AB213" s="318"/>
      <c r="AC213" s="318"/>
      <c r="AD213" s="318"/>
    </row>
    <row r="214" spans="3:30" s="319" customFormat="1" ht="14.45" hidden="1" x14ac:dyDescent="0.3">
      <c r="F214" s="359"/>
      <c r="I214" s="359"/>
      <c r="L214" s="341">
        <f t="shared" si="63"/>
        <v>9</v>
      </c>
      <c r="M214" s="341">
        <f t="shared" si="59"/>
        <v>41.884615384615387</v>
      </c>
      <c r="N214" s="342">
        <v>13</v>
      </c>
      <c r="O214" s="341"/>
      <c r="P214" s="342">
        <v>64</v>
      </c>
      <c r="Q214" s="343"/>
      <c r="R214" s="343">
        <f>2</f>
        <v>2</v>
      </c>
      <c r="S214" s="341"/>
      <c r="T214" s="341">
        <f t="shared" si="60"/>
        <v>2.4657534246575343</v>
      </c>
      <c r="U214" s="341">
        <f t="shared" si="61"/>
        <v>59.534246575342465</v>
      </c>
      <c r="V214" s="344">
        <f t="shared" si="62"/>
        <v>2.421386970577506</v>
      </c>
      <c r="Y214" s="318"/>
      <c r="Z214" s="318"/>
      <c r="AA214" s="318"/>
      <c r="AB214" s="318"/>
      <c r="AC214" s="318"/>
      <c r="AD214" s="318"/>
    </row>
    <row r="215" spans="3:30" s="319" customFormat="1" ht="14.45" hidden="1" x14ac:dyDescent="0.3">
      <c r="F215" s="359"/>
      <c r="I215" s="359"/>
      <c r="L215" s="341">
        <f t="shared" si="63"/>
        <v>8</v>
      </c>
      <c r="M215" s="341">
        <f t="shared" si="59"/>
        <v>37.230769230769234</v>
      </c>
      <c r="N215" s="342">
        <v>13</v>
      </c>
      <c r="O215" s="341"/>
      <c r="P215" s="342">
        <v>64</v>
      </c>
      <c r="Q215" s="343"/>
      <c r="R215" s="343">
        <f>2</f>
        <v>2</v>
      </c>
      <c r="S215" s="341"/>
      <c r="T215" s="341">
        <f t="shared" si="60"/>
        <v>2.4657534246575343</v>
      </c>
      <c r="U215" s="341">
        <f t="shared" si="61"/>
        <v>59.534246575342465</v>
      </c>
      <c r="V215" s="344">
        <f t="shared" si="62"/>
        <v>2.5990603418996945</v>
      </c>
      <c r="Y215" s="318"/>
      <c r="Z215" s="318"/>
      <c r="AA215" s="318"/>
      <c r="AB215" s="318"/>
      <c r="AC215" s="318"/>
      <c r="AD215" s="318"/>
    </row>
    <row r="216" spans="3:30" s="319" customFormat="1" ht="14.45" hidden="1" x14ac:dyDescent="0.3">
      <c r="F216" s="359"/>
      <c r="I216" s="359"/>
      <c r="L216" s="341">
        <f t="shared" si="63"/>
        <v>7</v>
      </c>
      <c r="M216" s="341">
        <f t="shared" si="59"/>
        <v>32.57692307692308</v>
      </c>
      <c r="N216" s="342">
        <v>13</v>
      </c>
      <c r="O216" s="341"/>
      <c r="P216" s="342">
        <v>64</v>
      </c>
      <c r="Q216" s="343"/>
      <c r="R216" s="343">
        <f>2</f>
        <v>2</v>
      </c>
      <c r="S216" s="341"/>
      <c r="T216" s="341">
        <f t="shared" si="60"/>
        <v>2.4657534246575343</v>
      </c>
      <c r="U216" s="341">
        <f t="shared" si="61"/>
        <v>59.534246575342465</v>
      </c>
      <c r="V216" s="344">
        <f t="shared" si="62"/>
        <v>2.8274975335996504</v>
      </c>
      <c r="Y216" s="318"/>
      <c r="Z216" s="318"/>
      <c r="AA216" s="318"/>
      <c r="AB216" s="318"/>
      <c r="AC216" s="318"/>
      <c r="AD216" s="318"/>
    </row>
    <row r="217" spans="3:30" s="319" customFormat="1" ht="14.45" hidden="1" x14ac:dyDescent="0.3">
      <c r="F217" s="359"/>
      <c r="I217" s="359"/>
      <c r="L217" s="341">
        <f t="shared" si="63"/>
        <v>6</v>
      </c>
      <c r="M217" s="341">
        <f t="shared" si="59"/>
        <v>27.923076923076927</v>
      </c>
      <c r="N217" s="342">
        <v>13</v>
      </c>
      <c r="O217" s="341"/>
      <c r="P217" s="342">
        <v>64</v>
      </c>
      <c r="Q217" s="343"/>
      <c r="R217" s="343">
        <f>2</f>
        <v>2</v>
      </c>
      <c r="S217" s="341"/>
      <c r="T217" s="341">
        <f t="shared" si="60"/>
        <v>2.4657534246575343</v>
      </c>
      <c r="U217" s="341">
        <f t="shared" si="61"/>
        <v>59.534246575342465</v>
      </c>
      <c r="V217" s="344">
        <f t="shared" si="62"/>
        <v>3.1320804558662587</v>
      </c>
      <c r="Y217" s="318"/>
      <c r="Z217" s="318"/>
      <c r="AA217" s="318"/>
      <c r="AB217" s="318"/>
      <c r="AC217" s="318"/>
      <c r="AD217" s="318"/>
    </row>
    <row r="218" spans="3:30" s="319" customFormat="1" ht="14.45" hidden="1" x14ac:dyDescent="0.3">
      <c r="F218" s="359"/>
      <c r="I218" s="359"/>
      <c r="L218" s="341">
        <f>L217-1</f>
        <v>5</v>
      </c>
      <c r="M218" s="341">
        <f t="shared" si="59"/>
        <v>23.26923076923077</v>
      </c>
      <c r="N218" s="342">
        <v>13</v>
      </c>
      <c r="O218" s="341"/>
      <c r="P218" s="342">
        <v>64</v>
      </c>
      <c r="Q218" s="343"/>
      <c r="R218" s="343">
        <f>2</f>
        <v>2</v>
      </c>
      <c r="S218" s="341"/>
      <c r="T218" s="341">
        <f t="shared" si="60"/>
        <v>2.4657534246575343</v>
      </c>
      <c r="U218" s="341">
        <f t="shared" si="61"/>
        <v>59.534246575342465</v>
      </c>
      <c r="V218" s="344">
        <f t="shared" si="62"/>
        <v>3.5584965470395109</v>
      </c>
      <c r="Y218" s="318"/>
      <c r="Z218" s="318"/>
      <c r="AA218" s="318"/>
      <c r="AB218" s="318"/>
      <c r="AC218" s="318"/>
      <c r="AD218" s="318"/>
    </row>
    <row r="219" spans="3:30" s="319" customFormat="1" ht="14.45" hidden="1" x14ac:dyDescent="0.3">
      <c r="F219" s="359"/>
      <c r="I219" s="359"/>
      <c r="L219" s="341">
        <f t="shared" si="63"/>
        <v>4</v>
      </c>
      <c r="M219" s="341">
        <f t="shared" si="59"/>
        <v>18.615384615384617</v>
      </c>
      <c r="N219" s="342">
        <v>13</v>
      </c>
      <c r="O219" s="341"/>
      <c r="P219" s="342">
        <v>64</v>
      </c>
      <c r="Q219" s="343"/>
      <c r="R219" s="343">
        <f>2</f>
        <v>2</v>
      </c>
      <c r="S219" s="341"/>
      <c r="T219" s="341">
        <f t="shared" si="60"/>
        <v>2.4657534246575343</v>
      </c>
      <c r="U219" s="341">
        <f t="shared" si="61"/>
        <v>59.534246575342465</v>
      </c>
      <c r="V219" s="344">
        <f t="shared" si="62"/>
        <v>4.1981206837993881</v>
      </c>
      <c r="Y219" s="318"/>
      <c r="Z219" s="318"/>
      <c r="AA219" s="318"/>
      <c r="AB219" s="318"/>
      <c r="AC219" s="318"/>
      <c r="AD219" s="318"/>
    </row>
    <row r="220" spans="3:30" s="319" customFormat="1" ht="14.45" hidden="1" x14ac:dyDescent="0.3">
      <c r="F220" s="359"/>
      <c r="I220" s="359"/>
      <c r="L220" s="341">
        <f>L219-1</f>
        <v>3</v>
      </c>
      <c r="M220" s="341">
        <f t="shared" si="59"/>
        <v>13.961538461538463</v>
      </c>
      <c r="N220" s="342">
        <v>13</v>
      </c>
      <c r="O220" s="341"/>
      <c r="P220" s="342">
        <v>64</v>
      </c>
      <c r="Q220" s="343"/>
      <c r="R220" s="343">
        <f>2</f>
        <v>2</v>
      </c>
      <c r="S220" s="341"/>
      <c r="T220" s="341">
        <f t="shared" si="60"/>
        <v>2.4657534246575343</v>
      </c>
      <c r="U220" s="341">
        <f t="shared" si="61"/>
        <v>59.534246575342465</v>
      </c>
      <c r="V220" s="344">
        <f t="shared" si="62"/>
        <v>5.2641609117325174</v>
      </c>
      <c r="Y220" s="318"/>
      <c r="Z220" s="318"/>
      <c r="AA220" s="318"/>
      <c r="AB220" s="318"/>
      <c r="AC220" s="318"/>
      <c r="AD220" s="318"/>
    </row>
    <row r="221" spans="3:30" s="319" customFormat="1" ht="14.45" hidden="1" x14ac:dyDescent="0.3">
      <c r="F221" s="359"/>
      <c r="I221" s="359"/>
      <c r="L221" s="341">
        <f t="shared" si="63"/>
        <v>2</v>
      </c>
      <c r="M221" s="341">
        <f t="shared" si="59"/>
        <v>9.3076923076923084</v>
      </c>
      <c r="N221" s="342">
        <v>13</v>
      </c>
      <c r="O221" s="341"/>
      <c r="P221" s="342">
        <v>64</v>
      </c>
      <c r="Q221" s="343"/>
      <c r="R221" s="343">
        <f>2</f>
        <v>2</v>
      </c>
      <c r="S221" s="341"/>
      <c r="T221" s="341">
        <f t="shared" si="60"/>
        <v>2.4657534246575343</v>
      </c>
      <c r="U221" s="341">
        <f t="shared" si="61"/>
        <v>59.534246575342465</v>
      </c>
      <c r="V221" s="344">
        <f t="shared" si="62"/>
        <v>7.3962413675987762</v>
      </c>
      <c r="Y221" s="318"/>
      <c r="Z221" s="318"/>
      <c r="AA221" s="318"/>
      <c r="AB221" s="318"/>
      <c r="AC221" s="318"/>
      <c r="AD221" s="318"/>
    </row>
    <row r="222" spans="3:30" s="319" customFormat="1" ht="14.45" hidden="1" x14ac:dyDescent="0.3">
      <c r="F222" s="359"/>
      <c r="I222" s="359"/>
      <c r="L222" s="341">
        <f>L221-1</f>
        <v>1</v>
      </c>
      <c r="M222" s="341">
        <f t="shared" si="59"/>
        <v>4.6538461538461542</v>
      </c>
      <c r="N222" s="342">
        <v>13</v>
      </c>
      <c r="O222" s="341"/>
      <c r="P222" s="342">
        <v>64</v>
      </c>
      <c r="Q222" s="343"/>
      <c r="R222" s="343">
        <f>2</f>
        <v>2</v>
      </c>
      <c r="S222" s="341"/>
      <c r="T222" s="341">
        <f t="shared" si="60"/>
        <v>2.4657534246575343</v>
      </c>
      <c r="U222" s="341">
        <f t="shared" si="61"/>
        <v>59.534246575342465</v>
      </c>
      <c r="V222" s="344">
        <f t="shared" si="62"/>
        <v>13.792482735197554</v>
      </c>
      <c r="Y222" s="318"/>
      <c r="Z222" s="318"/>
      <c r="AA222" s="318"/>
      <c r="AB222" s="318"/>
      <c r="AC222" s="318"/>
      <c r="AD222" s="318"/>
    </row>
    <row r="223" spans="3:30" s="319" customFormat="1" hidden="1" x14ac:dyDescent="0.25">
      <c r="L223" s="360"/>
      <c r="M223" s="361"/>
      <c r="N223" s="362"/>
      <c r="P223" s="363"/>
      <c r="Q223" s="321"/>
      <c r="R223" s="321"/>
      <c r="Y223" s="318"/>
      <c r="Z223" s="318"/>
      <c r="AA223" s="318"/>
      <c r="AB223" s="318"/>
      <c r="AC223" s="318"/>
      <c r="AD223" s="318"/>
    </row>
  </sheetData>
  <sheetProtection password="ED81" sheet="1" objects="1" scenarios="1"/>
  <dataConsolidate/>
  <mergeCells count="10">
    <mergeCell ref="C34:E34"/>
    <mergeCell ref="C32:E32"/>
    <mergeCell ref="N140:P140"/>
    <mergeCell ref="N142:P142"/>
    <mergeCell ref="N143:P143"/>
    <mergeCell ref="L169:V169"/>
    <mergeCell ref="L23:M23"/>
    <mergeCell ref="N144:P144"/>
    <mergeCell ref="N138:P138"/>
    <mergeCell ref="N139:P139"/>
  </mergeCells>
  <conditionalFormatting sqref="G49:G135">
    <cfRule type="expression" dxfId="6" priority="10">
      <formula>AND($C49&lt;&gt;"",G49="")</formula>
    </cfRule>
  </conditionalFormatting>
  <conditionalFormatting sqref="M36:M135">
    <cfRule type="expression" dxfId="5" priority="9">
      <formula>AND($C36&lt;&gt;"",M36="")</formula>
    </cfRule>
  </conditionalFormatting>
  <conditionalFormatting sqref="I49:I135">
    <cfRule type="expression" dxfId="4" priority="8">
      <formula>AND($C49&lt;&gt;"",I49="")</formula>
    </cfRule>
  </conditionalFormatting>
  <conditionalFormatting sqref="J49:J135">
    <cfRule type="expression" dxfId="3" priority="7">
      <formula>AND($C49&lt;&gt;"",J49="")</formula>
    </cfRule>
  </conditionalFormatting>
  <conditionalFormatting sqref="G36:G48">
    <cfRule type="expression" dxfId="2" priority="3">
      <formula>AND($C36&lt;&gt;"",G36="")</formula>
    </cfRule>
  </conditionalFormatting>
  <conditionalFormatting sqref="I36:I48">
    <cfRule type="expression" dxfId="1" priority="2">
      <formula>AND($C36&lt;&gt;"",I36="")</formula>
    </cfRule>
  </conditionalFormatting>
  <conditionalFormatting sqref="J36:J48">
    <cfRule type="expression" dxfId="0" priority="1">
      <formula>AND($C36&lt;&gt;"",J36="")</formula>
    </cfRule>
  </conditionalFormatting>
  <dataValidations xWindow="693" yWindow="231" count="31">
    <dataValidation type="list" allowBlank="1" showInputMessage="1" showErrorMessage="1" sqref="G136:G137">
      <formula1>"RECE, Non-RECE, Supervisor,Child Ratio"</formula1>
    </dataValidation>
    <dataValidation allowBlank="1" showInputMessage="1" showErrorMessage="1" prompt="# of Hours Worked from January 1, 2014 to October 31, 2014._x000a__x000a_DO NOT include vacation, overtime, sick time or public holiday pay._x000a_" sqref="K34"/>
    <dataValidation allowBlank="1" showInputMessage="1" showErrorMessage="1" prompt="Full = Earning less than $25.28 per hour_x000a_Partial = Earning between $25.28 and $26.27 per hour_x000a_None = Earning more than $26.27 per hour" sqref="N34"/>
    <dataValidation allowBlank="1" showInputMessage="1" showErrorMessage="1" prompt="Annual funded FTE (Full-Time Equivalency) is equal to:_x000a_&lt;1.0 FTE = &lt; 36.25 hours per week_x000a_1.0 FTE =  36.25 hours per week_x000a_&gt; 1.0 FTE = &gt; 36.25 hours per week" sqref="R34"/>
    <dataValidation allowBlank="1" showInputMessage="1" showErrorMessage="1" prompt="Salary component is equal to the # of prorated hours worked  x eligibility rate per hour x the hourly wage." sqref="T34"/>
    <dataValidation allowBlank="1" showInputMessage="1" showErrorMessage="1" prompt="Hourly wage paid to the employee as of December 31st, 2014._x000a__x000a_If the employee is on an annual salary, take the annual salary divided by the standard hours of work per year._x000a_" sqref="I34"/>
    <dataValidation allowBlank="1" showInputMessage="1" showErrorMessage="1" prompt="Maximum benefit entitlement is equal to a maximum of 17.5% of the annualized salary component_x000a_" sqref="U34"/>
    <dataValidation allowBlank="1" showInputMessage="1" showErrorMessage="1" prompt="Eligible front-line program staff have been grouped into the following 3 categories for reporting purposes:  _x000a_RECE_x000a_Non-RECE_x000a_Supervisor " sqref="G34"/>
    <dataValidation allowBlank="1" showInputMessage="1" showErrorMessage="1" prompt="Eligibility rate per hour is equal to a maximum hourly rate up to $1.00 per hour" sqref="P34"/>
    <dataValidation allowBlank="1" showInputMessage="1" showErrorMessage="1" prompt="100% of the time in eligible position = 100%_x000a_Combination of eligible and non-eligible position = Prorated to amount &lt; 100% to reflect the time spent in the eligible position only" sqref="M34"/>
    <dataValidation allowBlank="1" showInputMessage="1" showErrorMessage="1" prompt="Enter a description that will assist you in identifying the eligible position" sqref="C34:E34"/>
    <dataValidation allowBlank="1" showInputMessage="1" showErrorMessage="1" prompt="_x000a_" sqref="W34:W35"/>
    <dataValidation type="list" allowBlank="1" showInputMessage="1" showErrorMessage="1" sqref="G36:G135">
      <formula1>"RECE, Non-RECE, Supervisor"</formula1>
    </dataValidation>
    <dataValidation allowBlank="1" showInputMessage="1" showErrorMessage="1" prompt="Total compensation is the sum of the annualized salary component  plus the annualized mandatory benefit component " sqref="V34"/>
    <dataValidation operator="lessThanOrEqual" allowBlank="1" showErrorMessage="1" sqref="U25"/>
    <dataValidation allowBlank="1" showInputMessage="1" showErrorMessage="1" prompt="Workers Safety and Insurance Board (WSIB) Employer Contribution Rate_x000a__x000a_Child care centres are included in Category 861 - Treatment Clinics and Specialized Services and the remittance rate is 1.1%" sqref="P25"/>
    <dataValidation allowBlank="1" showInputMessage="1" showErrorMessage="1" prompt="Employer Health Tax (EHT) Employer Contribution Rate_x000a__x000a_Please refer to instructions for available range" sqref="P26"/>
    <dataValidation allowBlank="1" showInputMessage="1" showErrorMessage="1" prompt="Canada Pension Plan (CPP) Employer Contribution Rate" sqref="P23"/>
    <dataValidation allowBlank="1" showInputMessage="1" showErrorMessage="1" prompt="Employment Insurance (EI) Employer Contribution Rate" sqref="P24"/>
    <dataValidation allowBlank="1" showInputMessage="1" showErrorMessage="1" prompt="Vacation Pay Employee Entitlement Rate per the Employment Standards Act, 2000" sqref="P27"/>
    <dataValidation allowBlank="1" showInputMessage="1" showErrorMessage="1" prompt="Ontario has 9 public holidays as follows:_x000a_1.  New Year's Day_x000a_2. Family Day_x000a_3. Good Friday_x000a_4. Victoria Day_x000a_5. Canada Day_x000a_6. Labour Day_x000a_7. Thanks Giving_x000a_8. Christmas Day_x000a_9. Boxing Day " sqref="P28"/>
    <dataValidation type="decimal" operator="lessThanOrEqual" allowBlank="1" showInputMessage="1" showErrorMessage="1" sqref="U26">
      <formula1>0.0195</formula1>
    </dataValidation>
    <dataValidation operator="lessThanOrEqual" allowBlank="1" showInputMessage="1" showErrorMessage="1" sqref="U29"/>
    <dataValidation type="list" allowBlank="1" showInputMessage="1" showErrorMessage="1" sqref="G140">
      <formula1>$B$152:$B$161</formula1>
    </dataValidation>
    <dataValidation allowBlank="1" showInputMessage="1" showErrorMessage="1" prompt="If a new position has been created after January 1, 2014, please enter the month the position started.  _x000a_" sqref="F34"/>
    <dataValidation type="list" allowBlank="1" showInputMessage="1" showErrorMessage="1" sqref="F36:F135">
      <formula1>$C$171:$C$182</formula1>
    </dataValidation>
    <dataValidation allowBlank="1" showInputMessage="1" showErrorMessage="1" prompt="# of Hours Worked from January 1, 2014 to December 31, 2014. _x000a__x000a_DO NOT include vacation, sick time or public holiday pay._x000a_" sqref="J34"/>
    <dataValidation type="whole" allowBlank="1" showInputMessage="1" showErrorMessage="1" errorTitle="Input Error" error="Enter values between 0 and 52 weeks" sqref="J23">
      <formula1>0</formula1>
      <formula2>52</formula2>
    </dataValidation>
    <dataValidation type="custom" allowBlank="1" showInputMessage="1" showErrorMessage="1" errorTitle="Error" error="Operating Capacity must be less than or equal to Licensed Capacity." sqref="J26">
      <formula1>J25&lt;=J26</formula1>
    </dataValidation>
    <dataValidation type="custom" allowBlank="1" showInputMessage="1" showErrorMessage="1" errorTitle="Error" error="Operating Capacity must be less than or equal to Licensed Capacity." sqref="J25">
      <formula1>J25&lt;=J26</formula1>
    </dataValidation>
    <dataValidation type="decimal" allowBlank="1" showInputMessage="1" showErrorMessage="1" errorTitle="Error" error="Please enter between 25% and 100%. If less than 25%, ineligible position does not qualify." sqref="M36:M135">
      <formula1>0.25</formula1>
      <formula2>1</formula2>
    </dataValidation>
  </dataValidations>
  <printOptions horizontalCentered="1"/>
  <pageMargins left="0" right="0" top="0" bottom="0" header="0.31496062992126" footer="0.31496062992126"/>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1" r:id="rId4" name="Check Box 187">
              <controlPr defaultSize="0" autoFill="0" autoLine="0" autoPict="0" altText="">
                <anchor moveWithCells="1">
                  <from>
                    <xdr:col>21</xdr:col>
                    <xdr:colOff>514350</xdr:colOff>
                    <xdr:row>149</xdr:row>
                    <xdr:rowOff>47625</xdr:rowOff>
                  </from>
                  <to>
                    <xdr:col>21</xdr:col>
                    <xdr:colOff>885825</xdr:colOff>
                    <xdr:row>150</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Wage Enhancement Template</vt:lpstr>
      <vt:lpstr>'Wage Enhancement 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Bitima, Abeba (EDU)</cp:lastModifiedBy>
  <cp:lastPrinted>2015-04-01T17:12:47Z</cp:lastPrinted>
  <dcterms:created xsi:type="dcterms:W3CDTF">2014-10-16T21:01:20Z</dcterms:created>
  <dcterms:modified xsi:type="dcterms:W3CDTF">2015-05-19T19:05:55Z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